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<sst xmlns="http://schemas.openxmlformats.org/spreadsheetml/2006/main" count="393" uniqueCount="80">
  <si>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</si>
  <si>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</si>
  <si>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</si>
  <si>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</si>
  <si>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</si>
  <si>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</si>
  <si>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</si>
  <si>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</si>
  <si>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</si>
  <si>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</si>
  <si>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</si>
  <si>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</si>
  <si>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</si>
  <si>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</si>
  <si>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</si>
  <si>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</si>
  <si>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</si>
  <si>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</si>
  <si>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</si>
  <si>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</si>
  <si>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деревянные благоустроенные жилые дома с газоснабжением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</si>
  <si>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</si>
  <si>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</si>
  <si>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</si>
  <si>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</si>
  <si>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</si>
  <si>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благоустроенные деревянные жилые дома без отопления с газоснабжением</t>
  </si>
  <si>
    <t>деревянные благоустроенные жилые дома без газоснабжения</t>
  </si>
  <si>
    <t>благоустроенные деревянные жилые дома без отопления без газоснабжения</t>
  </si>
  <si>
    <t>Лот № 3 Соломбальский  территориальный округ</t>
  </si>
  <si>
    <t>ул. Адмирала Кузнецова д. 21 кор.1</t>
  </si>
  <si>
    <t>ул. Гуляева д.107</t>
  </si>
  <si>
    <t>ул. Гуляева д.118 кор.1</t>
  </si>
  <si>
    <t>ул. Кедрова д.22 кор.1</t>
  </si>
  <si>
    <t>ул. Кедрова д.37</t>
  </si>
  <si>
    <t>ул. Красных Партизан д.4</t>
  </si>
  <si>
    <t>ул. Красных Партизан д.31</t>
  </si>
  <si>
    <t>ул. Красных Партизан д.32</t>
  </si>
  <si>
    <t>ул. Красных Партизан д.35</t>
  </si>
  <si>
    <t>ул. Красных Партизан д.39</t>
  </si>
  <si>
    <t>ул. Мещерского д.10</t>
  </si>
  <si>
    <t>ул. Советская д.63</t>
  </si>
  <si>
    <t>ул. Советская д.63 кор.1</t>
  </si>
  <si>
    <t>ул. Советская д.71 кор.1</t>
  </si>
  <si>
    <t>Челюскинцев д.53</t>
  </si>
  <si>
    <t xml:space="preserve">ул. Адмирала Кузнецова д. 21 </t>
  </si>
  <si>
    <t>ул. Гуляева д.121 кор.1</t>
  </si>
  <si>
    <t>ул.Кедрова д.39</t>
  </si>
  <si>
    <t>ул. Адмирала Кузнецова д.8 кор.1</t>
  </si>
  <si>
    <t>ул. Адмирала Кузнецова д.10</t>
  </si>
  <si>
    <t>ул. Адмирала Кузнецова д.21 кор.3</t>
  </si>
  <si>
    <t>ул. Адмирала Кузнецова д.24</t>
  </si>
  <si>
    <t>ул. Адмирала Кузнецова д.26</t>
  </si>
  <si>
    <t>ул.Гуляева д.109 кор.1</t>
  </si>
  <si>
    <t>ул.Гуляева д.120 кор.2</t>
  </si>
  <si>
    <t>ул.Гуляева д.120 кор.3</t>
  </si>
  <si>
    <t>ул.Гуляева д.120 кор.4</t>
  </si>
  <si>
    <t>ул. Кедрова д.31</t>
  </si>
  <si>
    <t>ул. Кедрова д.35 кор.1</t>
  </si>
  <si>
    <t>ул. Кедрова д.43</t>
  </si>
  <si>
    <t>ул. Мещерского д.14 кор.1</t>
  </si>
  <si>
    <t>ул. Советская д.44 кор.2</t>
  </si>
  <si>
    <t>ул. Советская д.48</t>
  </si>
  <si>
    <t>ул. Советская д.55 кор.2</t>
  </si>
  <si>
    <t>ул. Советская д.59 кор.1</t>
  </si>
  <si>
    <t>ул. Ярославкая д.56</t>
  </si>
  <si>
    <t>ул. Ярославкая д.61 кор.10</t>
  </si>
  <si>
    <t>ул. Ярославкая д.73 кор.1</t>
  </si>
  <si>
    <t>ул. Ярославкая д.81</t>
  </si>
  <si>
    <t xml:space="preserve">ул. Мещерского д.16 </t>
  </si>
  <si>
    <t>ул. Мещерского д.22</t>
  </si>
  <si>
    <t>ул. Советская д.81</t>
  </si>
  <si>
    <t>ул. Ярославская д.52 кор.2</t>
  </si>
  <si>
    <t>ул. Ярославская д.75</t>
  </si>
  <si>
    <t>ул. Адмирала Кузнецова д.4 кор.1</t>
  </si>
  <si>
    <t>ул. Адмирала Кузнецова д.6</t>
  </si>
  <si>
    <t>ул. Маяковского д.22</t>
  </si>
  <si>
    <t>ул. Наб. Георгия Седова д.20 кор.1</t>
  </si>
  <si>
    <t>ул. Ярославская д.59</t>
  </si>
  <si>
    <t>деревянные  жилые дома неблагоустроенные с газоснабжением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</si>
</sst>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166" fontId="6" fillId="33" borderId="13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" fontId="7" fillId="33" borderId="18" xfId="0" applyNumberFormat="1" applyFont="1" applyFill="1" applyBorder="1" applyAlignment="1">
      <alignment horizontal="center" vertical="center" wrapText="1"/>
    </xf>
    <xf numFmtId="166" fontId="6" fillId="33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" fontId="7" fillId="33" borderId="1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8" sqref="C8"/>
    </sheetView>
  </sheetViews>
  <sheetFormatPr defaultColWidth="9.00390625" defaultRowHeight="12.75"/>
  <cols>
    <col min="1" max="1" width="22.375" style="6" customWidth="1"/>
    <col min="2" max="2" width="49.25390625" style="6" customWidth="1"/>
    <col min="3" max="35" width="9.875" style="22" customWidth="1"/>
    <col min="36" max="36" width="12.125" style="22" customWidth="1"/>
    <col min="37" max="39" width="10.00390625" style="22" customWidth="1"/>
    <col min="40" max="51" width="9.875" style="22" customWidth="1"/>
    <col min="52" max="52" width="14.625" style="6" customWidth="1"/>
    <col min="53" max="16384" width="9.125" style="6" customWidth="1"/>
  </cols>
  <sheetData>
    <row r="1" spans="2:46" ht="15.75">
      <c r="B1" s="4"/>
      <c r="C1" s="20" t="s">
        <v>9</v>
      </c>
      <c r="D1" s="21"/>
      <c r="E1" s="20"/>
      <c r="F1" s="21"/>
      <c r="G1" s="20"/>
      <c r="H1" s="21"/>
      <c r="I1" s="21"/>
      <c r="J1" s="20"/>
      <c r="K1" s="21"/>
      <c r="L1" s="20"/>
      <c r="M1" s="20"/>
      <c r="N1" s="21"/>
      <c r="O1" s="20"/>
      <c r="P1" s="20"/>
      <c r="Q1" s="21"/>
      <c r="AR1" s="20" t="s">
        <v>9</v>
      </c>
      <c r="AS1" s="20"/>
      <c r="AT1" s="21"/>
    </row>
    <row r="2" spans="2:46" ht="15.75">
      <c r="B2" s="3"/>
      <c r="C2" s="23" t="s">
        <v>10</v>
      </c>
      <c r="D2" s="21"/>
      <c r="E2" s="23"/>
      <c r="F2" s="21"/>
      <c r="G2" s="23"/>
      <c r="H2" s="21"/>
      <c r="I2" s="21"/>
      <c r="J2" s="23"/>
      <c r="K2" s="21"/>
      <c r="L2" s="23"/>
      <c r="M2" s="23"/>
      <c r="N2" s="21"/>
      <c r="O2" s="23"/>
      <c r="P2" s="23"/>
      <c r="Q2" s="21"/>
      <c r="AR2" s="23" t="s">
        <v>10</v>
      </c>
      <c r="AS2" s="23"/>
      <c r="AT2" s="21"/>
    </row>
    <row r="3" spans="2:46" ht="15.75">
      <c r="B3" s="3"/>
      <c r="C3" s="23" t="s">
        <v>11</v>
      </c>
      <c r="D3" s="21"/>
      <c r="E3" s="23"/>
      <c r="F3" s="21"/>
      <c r="G3" s="23"/>
      <c r="H3" s="21"/>
      <c r="I3" s="21"/>
      <c r="J3" s="23"/>
      <c r="K3" s="21"/>
      <c r="L3" s="23"/>
      <c r="M3" s="23"/>
      <c r="N3" s="21"/>
      <c r="O3" s="23"/>
      <c r="P3" s="23"/>
      <c r="Q3" s="21"/>
      <c r="AR3" s="23" t="s">
        <v>11</v>
      </c>
      <c r="AS3" s="23"/>
      <c r="AT3" s="21"/>
    </row>
    <row r="4" spans="1:16" ht="14.25" customHeight="1">
      <c r="A4" s="7"/>
      <c r="B4" s="2"/>
      <c r="C4" s="24"/>
      <c r="E4" s="24"/>
      <c r="G4" s="24"/>
      <c r="J4" s="24"/>
      <c r="L4" s="24"/>
      <c r="M4" s="24"/>
      <c r="O4" s="24"/>
      <c r="P4" s="24"/>
    </row>
    <row r="5" spans="1:51" s="8" customFormat="1" ht="30.75" customHeight="1">
      <c r="A5" s="79" t="s">
        <v>12</v>
      </c>
      <c r="B5" s="80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</row>
    <row r="6" spans="1:2" ht="18.75" customHeight="1">
      <c r="A6" s="81" t="s">
        <v>29</v>
      </c>
      <c r="B6" s="82"/>
    </row>
    <row r="7" spans="1:51" s="9" customFormat="1" ht="82.5" customHeight="1">
      <c r="A7" s="83" t="s">
        <v>7</v>
      </c>
      <c r="B7" s="83" t="s">
        <v>8</v>
      </c>
      <c r="C7" s="72" t="s">
        <v>20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4" t="s">
        <v>27</v>
      </c>
      <c r="S7" s="70"/>
      <c r="T7" s="70"/>
      <c r="U7" s="74" t="s">
        <v>26</v>
      </c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1"/>
      <c r="AP7" s="74" t="s">
        <v>28</v>
      </c>
      <c r="AQ7" s="70"/>
      <c r="AR7" s="70"/>
      <c r="AS7" s="70"/>
      <c r="AT7" s="71"/>
      <c r="AU7" s="74" t="s">
        <v>79</v>
      </c>
      <c r="AV7" s="70"/>
      <c r="AW7" s="71"/>
      <c r="AX7" s="70"/>
      <c r="AY7" s="71"/>
    </row>
    <row r="8" spans="1:51" s="9" customFormat="1" ht="48">
      <c r="A8" s="83"/>
      <c r="B8" s="84"/>
      <c r="C8" s="61" t="s">
        <v>30</v>
      </c>
      <c r="D8" s="61" t="s">
        <v>31</v>
      </c>
      <c r="E8" s="61" t="s">
        <v>32</v>
      </c>
      <c r="F8" s="61" t="s">
        <v>33</v>
      </c>
      <c r="G8" s="61" t="s">
        <v>34</v>
      </c>
      <c r="H8" s="61" t="s">
        <v>35</v>
      </c>
      <c r="I8" s="61" t="s">
        <v>36</v>
      </c>
      <c r="J8" s="61" t="s">
        <v>37</v>
      </c>
      <c r="K8" s="61" t="s">
        <v>38</v>
      </c>
      <c r="L8" s="61" t="s">
        <v>39</v>
      </c>
      <c r="M8" s="61" t="s">
        <v>40</v>
      </c>
      <c r="N8" s="61" t="s">
        <v>41</v>
      </c>
      <c r="O8" s="61" t="s">
        <v>42</v>
      </c>
      <c r="P8" s="61" t="s">
        <v>43</v>
      </c>
      <c r="Q8" s="61" t="s">
        <v>44</v>
      </c>
      <c r="R8" s="65" t="s">
        <v>45</v>
      </c>
      <c r="S8" s="65" t="s">
        <v>46</v>
      </c>
      <c r="T8" s="65" t="s">
        <v>47</v>
      </c>
      <c r="U8" s="61" t="s">
        <v>48</v>
      </c>
      <c r="V8" s="61" t="s">
        <v>49</v>
      </c>
      <c r="W8" s="61" t="s">
        <v>50</v>
      </c>
      <c r="X8" s="61" t="s">
        <v>51</v>
      </c>
      <c r="Y8" s="61" t="s">
        <v>52</v>
      </c>
      <c r="Z8" s="61" t="s">
        <v>53</v>
      </c>
      <c r="AA8" s="61" t="s">
        <v>54</v>
      </c>
      <c r="AB8" s="61" t="s">
        <v>55</v>
      </c>
      <c r="AC8" s="61" t="s">
        <v>56</v>
      </c>
      <c r="AD8" s="61" t="s">
        <v>57</v>
      </c>
      <c r="AE8" s="61" t="s">
        <v>58</v>
      </c>
      <c r="AF8" s="61" t="s">
        <v>59</v>
      </c>
      <c r="AG8" s="61" t="s">
        <v>60</v>
      </c>
      <c r="AH8" s="61" t="s">
        <v>61</v>
      </c>
      <c r="AI8" s="61" t="s">
        <v>62</v>
      </c>
      <c r="AJ8" s="61" t="s">
        <v>63</v>
      </c>
      <c r="AK8" s="61" t="s">
        <v>64</v>
      </c>
      <c r="AL8" s="61" t="s">
        <v>65</v>
      </c>
      <c r="AM8" s="61" t="s">
        <v>66</v>
      </c>
      <c r="AN8" s="61" t="s">
        <v>67</v>
      </c>
      <c r="AO8" s="61" t="s">
        <v>68</v>
      </c>
      <c r="AP8" s="65" t="s">
        <v>69</v>
      </c>
      <c r="AQ8" s="65" t="s">
        <v>70</v>
      </c>
      <c r="AR8" s="65" t="s">
        <v>71</v>
      </c>
      <c r="AS8" s="65" t="s">
        <v>72</v>
      </c>
      <c r="AT8" s="65" t="s">
        <v>73</v>
      </c>
      <c r="AU8" s="65" t="s">
        <v>74</v>
      </c>
      <c r="AV8" s="65" t="s">
        <v>75</v>
      </c>
      <c r="AW8" s="65" t="s">
        <v>76</v>
      </c>
      <c r="AX8" s="65" t="s">
        <v>77</v>
      </c>
      <c r="AY8" s="65" t="s">
        <v>78</v>
      </c>
    </row>
    <row r="9" spans="1:51" ht="14.25" customHeight="1">
      <c r="A9" s="1"/>
      <c r="B9" s="1"/>
      <c r="C9" s="63"/>
      <c r="D9" s="64"/>
      <c r="E9" s="64"/>
      <c r="F9" s="64"/>
      <c r="G9" s="63"/>
      <c r="H9" s="63"/>
      <c r="I9" s="64"/>
      <c r="J9" s="64"/>
      <c r="K9" s="63"/>
      <c r="L9" s="63"/>
      <c r="M9" s="64"/>
      <c r="N9" s="64"/>
      <c r="O9" s="63"/>
      <c r="P9" s="64"/>
      <c r="Q9" s="63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</row>
    <row r="10" spans="1:51" ht="14.25" customHeight="1">
      <c r="A10" s="1"/>
      <c r="B10" s="1" t="s">
        <v>13</v>
      </c>
      <c r="C10" s="62">
        <v>771.1</v>
      </c>
      <c r="D10" s="62">
        <v>731.7</v>
      </c>
      <c r="E10" s="62">
        <v>400.3</v>
      </c>
      <c r="F10" s="62">
        <v>606.5</v>
      </c>
      <c r="G10" s="62">
        <v>500.6</v>
      </c>
      <c r="H10" s="62">
        <v>589.4</v>
      </c>
      <c r="I10" s="62">
        <v>530.8</v>
      </c>
      <c r="J10" s="62">
        <v>404.3</v>
      </c>
      <c r="K10" s="62">
        <v>575.8</v>
      </c>
      <c r="L10" s="62">
        <v>522.8</v>
      </c>
      <c r="M10" s="62">
        <v>342.3</v>
      </c>
      <c r="N10" s="62">
        <v>539.4</v>
      </c>
      <c r="O10" s="62">
        <v>743.3</v>
      </c>
      <c r="P10" s="62">
        <v>402</v>
      </c>
      <c r="Q10" s="62">
        <v>403.6</v>
      </c>
      <c r="R10" s="62">
        <v>758.4</v>
      </c>
      <c r="S10" s="62">
        <v>609.2</v>
      </c>
      <c r="T10" s="62">
        <v>343.7</v>
      </c>
      <c r="U10" s="62">
        <v>714.6</v>
      </c>
      <c r="V10" s="62">
        <v>524.9</v>
      </c>
      <c r="W10" s="62">
        <v>513.5</v>
      </c>
      <c r="X10" s="62">
        <v>529.6</v>
      </c>
      <c r="Y10" s="62">
        <v>405</v>
      </c>
      <c r="Z10" s="62">
        <v>521</v>
      </c>
      <c r="AA10" s="62">
        <v>519.8</v>
      </c>
      <c r="AB10" s="62">
        <v>516.7</v>
      </c>
      <c r="AC10" s="62">
        <v>522.6</v>
      </c>
      <c r="AD10" s="62">
        <v>469</v>
      </c>
      <c r="AE10" s="62">
        <v>413.8</v>
      </c>
      <c r="AF10" s="62">
        <v>713.8</v>
      </c>
      <c r="AG10" s="62">
        <v>334.8</v>
      </c>
      <c r="AH10" s="62">
        <v>522.2</v>
      </c>
      <c r="AI10" s="62">
        <v>333.1</v>
      </c>
      <c r="AJ10" s="62">
        <v>406.3</v>
      </c>
      <c r="AK10" s="62">
        <v>350.7</v>
      </c>
      <c r="AL10" s="62">
        <v>530</v>
      </c>
      <c r="AM10" s="62">
        <v>335.4</v>
      </c>
      <c r="AN10" s="62">
        <v>344.4</v>
      </c>
      <c r="AO10" s="62">
        <v>470.1</v>
      </c>
      <c r="AP10" s="62">
        <v>606.3</v>
      </c>
      <c r="AQ10" s="62">
        <v>567.1</v>
      </c>
      <c r="AR10" s="62">
        <v>523.7</v>
      </c>
      <c r="AS10" s="62">
        <v>609.2</v>
      </c>
      <c r="AT10" s="62">
        <v>611</v>
      </c>
      <c r="AU10" s="62">
        <v>522.9</v>
      </c>
      <c r="AV10" s="62">
        <v>327.5</v>
      </c>
      <c r="AW10" s="62">
        <v>212.7</v>
      </c>
      <c r="AX10" s="62">
        <v>813.3</v>
      </c>
      <c r="AY10" s="62">
        <v>395.1</v>
      </c>
    </row>
    <row r="11" spans="1:51" ht="14.25" customHeight="1" thickBot="1">
      <c r="A11" s="1"/>
      <c r="B11" s="5" t="s">
        <v>14</v>
      </c>
      <c r="C11" s="26">
        <v>771.1</v>
      </c>
      <c r="D11" s="26">
        <v>731.7</v>
      </c>
      <c r="E11" s="26">
        <v>400.3</v>
      </c>
      <c r="F11" s="26">
        <v>606.5</v>
      </c>
      <c r="G11" s="26">
        <v>500.6</v>
      </c>
      <c r="H11" s="26">
        <v>589.4</v>
      </c>
      <c r="I11" s="26">
        <v>530.8</v>
      </c>
      <c r="J11" s="26">
        <v>404.3</v>
      </c>
      <c r="K11" s="26">
        <v>575.8</v>
      </c>
      <c r="L11" s="26">
        <v>522.8</v>
      </c>
      <c r="M11" s="26">
        <v>342.3</v>
      </c>
      <c r="N11" s="26">
        <v>539.4</v>
      </c>
      <c r="O11" s="26">
        <v>743.3</v>
      </c>
      <c r="P11" s="26">
        <v>402</v>
      </c>
      <c r="Q11" s="26">
        <v>403.6</v>
      </c>
      <c r="R11" s="26">
        <v>758.4</v>
      </c>
      <c r="S11" s="26">
        <v>609.2</v>
      </c>
      <c r="T11" s="26">
        <v>343.7</v>
      </c>
      <c r="U11" s="26">
        <v>714.6</v>
      </c>
      <c r="V11" s="26">
        <v>524.9</v>
      </c>
      <c r="W11" s="26">
        <v>513.5</v>
      </c>
      <c r="X11" s="26">
        <v>529.6</v>
      </c>
      <c r="Y11" s="26">
        <v>405</v>
      </c>
      <c r="Z11" s="26">
        <v>521</v>
      </c>
      <c r="AA11" s="26">
        <v>519.8</v>
      </c>
      <c r="AB11" s="26">
        <v>516.7</v>
      </c>
      <c r="AC11" s="26">
        <v>522.6</v>
      </c>
      <c r="AD11" s="26">
        <v>469</v>
      </c>
      <c r="AE11" s="26">
        <v>413.8</v>
      </c>
      <c r="AF11" s="26">
        <v>713.8</v>
      </c>
      <c r="AG11" s="26">
        <v>334.8</v>
      </c>
      <c r="AH11" s="26">
        <v>522.2</v>
      </c>
      <c r="AI11" s="26">
        <v>333.1</v>
      </c>
      <c r="AJ11" s="26">
        <v>406.3</v>
      </c>
      <c r="AK11" s="26">
        <v>350.7</v>
      </c>
      <c r="AL11" s="26">
        <v>530</v>
      </c>
      <c r="AM11" s="26">
        <v>335.4</v>
      </c>
      <c r="AN11" s="26">
        <v>344.4</v>
      </c>
      <c r="AO11" s="26">
        <v>470.1</v>
      </c>
      <c r="AP11" s="26">
        <v>606.3</v>
      </c>
      <c r="AQ11" s="26">
        <v>567.1</v>
      </c>
      <c r="AR11" s="26">
        <v>523.7</v>
      </c>
      <c r="AS11" s="26">
        <v>609.2</v>
      </c>
      <c r="AT11" s="26">
        <v>611</v>
      </c>
      <c r="AU11" s="26">
        <v>522.9</v>
      </c>
      <c r="AV11" s="26">
        <v>327.5</v>
      </c>
      <c r="AW11" s="26">
        <v>212.7</v>
      </c>
      <c r="AX11" s="26">
        <v>813.3</v>
      </c>
      <c r="AY11" s="26">
        <v>395.1</v>
      </c>
    </row>
    <row r="12" spans="1:51" ht="13.5" customHeight="1" thickTop="1">
      <c r="A12" s="75" t="s">
        <v>6</v>
      </c>
      <c r="B12" s="15" t="s">
        <v>3</v>
      </c>
      <c r="C12" s="60">
        <f>C11*45%/100</f>
        <v>3.46995</v>
      </c>
      <c r="D12" s="60">
        <f aca="true" t="shared" si="0" ref="D12:AU12">D11*45%/100</f>
        <v>3.2926500000000005</v>
      </c>
      <c r="E12" s="60">
        <f t="shared" si="0"/>
        <v>1.8013500000000002</v>
      </c>
      <c r="F12" s="60">
        <f t="shared" si="0"/>
        <v>2.72925</v>
      </c>
      <c r="G12" s="60">
        <f t="shared" si="0"/>
        <v>2.2527</v>
      </c>
      <c r="H12" s="60">
        <f t="shared" si="0"/>
        <v>2.6523000000000003</v>
      </c>
      <c r="I12" s="60">
        <f t="shared" si="0"/>
        <v>2.3886</v>
      </c>
      <c r="J12" s="60">
        <f t="shared" si="0"/>
        <v>1.81935</v>
      </c>
      <c r="K12" s="60">
        <f t="shared" si="0"/>
        <v>2.5911</v>
      </c>
      <c r="L12" s="60">
        <f t="shared" si="0"/>
        <v>2.3526</v>
      </c>
      <c r="M12" s="60">
        <f t="shared" si="0"/>
        <v>1.5403499999999999</v>
      </c>
      <c r="N12" s="60">
        <f t="shared" si="0"/>
        <v>2.4273</v>
      </c>
      <c r="O12" s="60">
        <f t="shared" si="0"/>
        <v>3.34485</v>
      </c>
      <c r="P12" s="60">
        <f t="shared" si="0"/>
        <v>1.8090000000000002</v>
      </c>
      <c r="Q12" s="60">
        <f t="shared" si="0"/>
        <v>1.8162</v>
      </c>
      <c r="R12" s="60">
        <f t="shared" si="0"/>
        <v>3.4128</v>
      </c>
      <c r="S12" s="60">
        <f t="shared" si="0"/>
        <v>2.7414000000000005</v>
      </c>
      <c r="T12" s="60">
        <f t="shared" si="0"/>
        <v>1.5466499999999999</v>
      </c>
      <c r="U12" s="60">
        <f t="shared" si="0"/>
        <v>3.2157</v>
      </c>
      <c r="V12" s="60">
        <f t="shared" si="0"/>
        <v>2.36205</v>
      </c>
      <c r="W12" s="60">
        <f t="shared" si="0"/>
        <v>2.31075</v>
      </c>
      <c r="X12" s="60">
        <f t="shared" si="0"/>
        <v>2.3832000000000004</v>
      </c>
      <c r="Y12" s="60">
        <f t="shared" si="0"/>
        <v>1.8225</v>
      </c>
      <c r="Z12" s="60">
        <f t="shared" si="0"/>
        <v>2.3445</v>
      </c>
      <c r="AA12" s="60">
        <f t="shared" si="0"/>
        <v>2.3391</v>
      </c>
      <c r="AB12" s="60">
        <f t="shared" si="0"/>
        <v>2.3251500000000003</v>
      </c>
      <c r="AC12" s="60">
        <f t="shared" si="0"/>
        <v>2.3517</v>
      </c>
      <c r="AD12" s="60">
        <f t="shared" si="0"/>
        <v>2.1105</v>
      </c>
      <c r="AE12" s="60">
        <f t="shared" si="0"/>
        <v>1.8621</v>
      </c>
      <c r="AF12" s="60">
        <f t="shared" si="0"/>
        <v>3.2121</v>
      </c>
      <c r="AG12" s="60">
        <f t="shared" si="0"/>
        <v>1.5066</v>
      </c>
      <c r="AH12" s="60">
        <f t="shared" si="0"/>
        <v>2.3499000000000003</v>
      </c>
      <c r="AI12" s="60">
        <f t="shared" si="0"/>
        <v>1.49895</v>
      </c>
      <c r="AJ12" s="60">
        <f t="shared" si="0"/>
        <v>1.8283500000000001</v>
      </c>
      <c r="AK12" s="60">
        <f t="shared" si="0"/>
        <v>1.57815</v>
      </c>
      <c r="AL12" s="60">
        <f t="shared" si="0"/>
        <v>2.385</v>
      </c>
      <c r="AM12" s="60">
        <f t="shared" si="0"/>
        <v>1.5093</v>
      </c>
      <c r="AN12" s="60">
        <f t="shared" si="0"/>
        <v>1.5497999999999998</v>
      </c>
      <c r="AO12" s="60">
        <f t="shared" si="0"/>
        <v>2.11545</v>
      </c>
      <c r="AP12" s="60">
        <f t="shared" si="0"/>
        <v>2.72835</v>
      </c>
      <c r="AQ12" s="60">
        <f t="shared" si="0"/>
        <v>2.55195</v>
      </c>
      <c r="AR12" s="60">
        <f t="shared" si="0"/>
        <v>2.35665</v>
      </c>
      <c r="AS12" s="60">
        <f t="shared" si="0"/>
        <v>2.7414000000000005</v>
      </c>
      <c r="AT12" s="60">
        <f t="shared" si="0"/>
        <v>2.7495</v>
      </c>
      <c r="AU12" s="60">
        <f t="shared" si="0"/>
        <v>2.35305</v>
      </c>
      <c r="AV12" s="60">
        <f>AV11*45%/100</f>
        <v>1.47375</v>
      </c>
      <c r="AW12" s="60">
        <f>AW11*45%/100</f>
        <v>0.9571500000000001</v>
      </c>
      <c r="AX12" s="60">
        <f>AX11*45%/100</f>
        <v>3.65985</v>
      </c>
      <c r="AY12" s="60">
        <f>AY11*45%/100</f>
        <v>1.7779500000000001</v>
      </c>
    </row>
    <row r="13" spans="1:51" s="8" customFormat="1" ht="16.5" customHeight="1">
      <c r="A13" s="76"/>
      <c r="B13" s="12" t="s">
        <v>17</v>
      </c>
      <c r="C13" s="27">
        <f>1007.68*C12</f>
        <v>3496.5992159999996</v>
      </c>
      <c r="D13" s="27">
        <f>1007.68*D12</f>
        <v>3317.9375520000003</v>
      </c>
      <c r="E13" s="27">
        <f>1007.68*E12</f>
        <v>1815.1843680000002</v>
      </c>
      <c r="F13" s="27">
        <f>1007.68*F12</f>
        <v>2750.21064</v>
      </c>
      <c r="G13" s="28">
        <f>1007.68*G12</f>
        <v>2270.000736</v>
      </c>
      <c r="H13" s="27">
        <f aca="true" t="shared" si="1" ref="H13:Q13">1007.68*H12</f>
        <v>2672.669664</v>
      </c>
      <c r="I13" s="27">
        <f t="shared" si="1"/>
        <v>2406.9444479999997</v>
      </c>
      <c r="J13" s="27">
        <f t="shared" si="1"/>
        <v>1833.322608</v>
      </c>
      <c r="K13" s="27">
        <f t="shared" si="1"/>
        <v>2610.999648</v>
      </c>
      <c r="L13" s="28">
        <f t="shared" si="1"/>
        <v>2370.6679679999997</v>
      </c>
      <c r="M13" s="27">
        <f t="shared" si="1"/>
        <v>1552.179888</v>
      </c>
      <c r="N13" s="27">
        <f t="shared" si="1"/>
        <v>2445.9416639999995</v>
      </c>
      <c r="O13" s="28">
        <f t="shared" si="1"/>
        <v>3370.538448</v>
      </c>
      <c r="P13" s="27">
        <f t="shared" si="1"/>
        <v>1822.8931200000002</v>
      </c>
      <c r="Q13" s="27">
        <f t="shared" si="1"/>
        <v>1830.148416</v>
      </c>
      <c r="R13" s="27">
        <f aca="true" t="shared" si="2" ref="R13:AC13">1007.68*R12</f>
        <v>3439.0103039999995</v>
      </c>
      <c r="S13" s="27">
        <f t="shared" si="2"/>
        <v>2762.4539520000003</v>
      </c>
      <c r="T13" s="28">
        <f t="shared" si="2"/>
        <v>1558.5282719999998</v>
      </c>
      <c r="U13" s="27">
        <f t="shared" si="2"/>
        <v>3240.3965759999996</v>
      </c>
      <c r="V13" s="27">
        <f t="shared" si="2"/>
        <v>2380.190544</v>
      </c>
      <c r="W13" s="27">
        <f t="shared" si="2"/>
        <v>2328.49656</v>
      </c>
      <c r="X13" s="28">
        <f t="shared" si="2"/>
        <v>2401.502976</v>
      </c>
      <c r="Y13" s="27">
        <f t="shared" si="2"/>
        <v>1836.4968</v>
      </c>
      <c r="Z13" s="27">
        <f t="shared" si="2"/>
        <v>2362.50576</v>
      </c>
      <c r="AA13" s="27">
        <f t="shared" si="2"/>
        <v>2357.064288</v>
      </c>
      <c r="AB13" s="27">
        <f t="shared" si="2"/>
        <v>2343.007152</v>
      </c>
      <c r="AC13" s="28">
        <f t="shared" si="2"/>
        <v>2369.761056</v>
      </c>
      <c r="AD13" s="27">
        <f aca="true" t="shared" si="3" ref="AD13:AI13">1007.68*AD12</f>
        <v>2126.70864</v>
      </c>
      <c r="AE13" s="27">
        <f t="shared" si="3"/>
        <v>1876.400928</v>
      </c>
      <c r="AF13" s="27">
        <f t="shared" si="3"/>
        <v>3236.768928</v>
      </c>
      <c r="AG13" s="28">
        <f t="shared" si="3"/>
        <v>1518.170688</v>
      </c>
      <c r="AH13" s="27">
        <f t="shared" si="3"/>
        <v>2367.947232</v>
      </c>
      <c r="AI13" s="28">
        <f t="shared" si="3"/>
        <v>1510.461936</v>
      </c>
      <c r="AJ13" s="27">
        <f aca="true" t="shared" si="4" ref="AJ13:AP13">1007.68*AJ12</f>
        <v>1842.391728</v>
      </c>
      <c r="AK13" s="27">
        <f t="shared" si="4"/>
        <v>1590.270192</v>
      </c>
      <c r="AL13" s="28">
        <f t="shared" si="4"/>
        <v>2403.3167999999996</v>
      </c>
      <c r="AM13" s="27">
        <f t="shared" si="4"/>
        <v>1520.891424</v>
      </c>
      <c r="AN13" s="27">
        <f t="shared" si="4"/>
        <v>1561.7024639999997</v>
      </c>
      <c r="AO13" s="27">
        <f t="shared" si="4"/>
        <v>2131.696656</v>
      </c>
      <c r="AP13" s="28">
        <f t="shared" si="4"/>
        <v>2749.303728</v>
      </c>
      <c r="AQ13" s="27">
        <f>1007.68*AQ12</f>
        <v>2571.548976</v>
      </c>
      <c r="AR13" s="28">
        <f>1007.68*AR12</f>
        <v>2374.749072</v>
      </c>
      <c r="AS13" s="27">
        <f aca="true" t="shared" si="5" ref="AS13:AX13">1007.68*AS12</f>
        <v>2762.4539520000003</v>
      </c>
      <c r="AT13" s="27">
        <f t="shared" si="5"/>
        <v>2770.6161599999996</v>
      </c>
      <c r="AU13" s="28">
        <f t="shared" si="5"/>
        <v>2371.121424</v>
      </c>
      <c r="AV13" s="27">
        <f t="shared" si="5"/>
        <v>1485.0683999999999</v>
      </c>
      <c r="AW13" s="27">
        <f t="shared" si="5"/>
        <v>964.500912</v>
      </c>
      <c r="AX13" s="28">
        <f t="shared" si="5"/>
        <v>3687.957648</v>
      </c>
      <c r="AY13" s="27">
        <f>1007.68*AY12</f>
        <v>1791.604656</v>
      </c>
    </row>
    <row r="14" spans="1:51" ht="13.5" customHeight="1">
      <c r="A14" s="76"/>
      <c r="B14" s="12" t="s">
        <v>2</v>
      </c>
      <c r="C14" s="29">
        <f>C13/C10/12</f>
        <v>0.37787999999999994</v>
      </c>
      <c r="D14" s="29">
        <f>D13/D10/12</f>
        <v>0.37788</v>
      </c>
      <c r="E14" s="29">
        <f>E13/E10/12</f>
        <v>0.37788</v>
      </c>
      <c r="F14" s="29">
        <f>F13/F10/12</f>
        <v>0.37788</v>
      </c>
      <c r="G14" s="30">
        <f>G13/G10/12</f>
        <v>0.37788</v>
      </c>
      <c r="H14" s="29">
        <f aca="true" t="shared" si="6" ref="H14:Q14">H13/H10/12</f>
        <v>0.37788</v>
      </c>
      <c r="I14" s="29">
        <f t="shared" si="6"/>
        <v>0.37788</v>
      </c>
      <c r="J14" s="29">
        <f t="shared" si="6"/>
        <v>0.37788</v>
      </c>
      <c r="K14" s="29">
        <f t="shared" si="6"/>
        <v>0.37788</v>
      </c>
      <c r="L14" s="30">
        <f t="shared" si="6"/>
        <v>0.37788</v>
      </c>
      <c r="M14" s="29">
        <f t="shared" si="6"/>
        <v>0.37788</v>
      </c>
      <c r="N14" s="29">
        <f t="shared" si="6"/>
        <v>0.37787999999999994</v>
      </c>
      <c r="O14" s="30">
        <f t="shared" si="6"/>
        <v>0.37788</v>
      </c>
      <c r="P14" s="29">
        <f t="shared" si="6"/>
        <v>0.37788000000000005</v>
      </c>
      <c r="Q14" s="29">
        <f t="shared" si="6"/>
        <v>0.37788</v>
      </c>
      <c r="R14" s="29">
        <f aca="true" t="shared" si="7" ref="R14:AC14">R13/R10/12</f>
        <v>0.37787999999999994</v>
      </c>
      <c r="S14" s="29">
        <f t="shared" si="7"/>
        <v>0.37788</v>
      </c>
      <c r="T14" s="30">
        <f t="shared" si="7"/>
        <v>0.37788</v>
      </c>
      <c r="U14" s="29">
        <f t="shared" si="7"/>
        <v>0.37787999999999994</v>
      </c>
      <c r="V14" s="29">
        <f t="shared" si="7"/>
        <v>0.37788</v>
      </c>
      <c r="W14" s="29">
        <f t="shared" si="7"/>
        <v>0.37788</v>
      </c>
      <c r="X14" s="30">
        <f t="shared" si="7"/>
        <v>0.37788</v>
      </c>
      <c r="Y14" s="29">
        <f t="shared" si="7"/>
        <v>0.37788</v>
      </c>
      <c r="Z14" s="29">
        <f t="shared" si="7"/>
        <v>0.37788</v>
      </c>
      <c r="AA14" s="29">
        <f t="shared" si="7"/>
        <v>0.37788000000000005</v>
      </c>
      <c r="AB14" s="29">
        <f t="shared" si="7"/>
        <v>0.37788</v>
      </c>
      <c r="AC14" s="30">
        <f t="shared" si="7"/>
        <v>0.37787999999999994</v>
      </c>
      <c r="AD14" s="29">
        <f aca="true" t="shared" si="8" ref="AD14:AI14">AD13/AD10/12</f>
        <v>0.37788</v>
      </c>
      <c r="AE14" s="29">
        <f t="shared" si="8"/>
        <v>0.37788</v>
      </c>
      <c r="AF14" s="29">
        <f t="shared" si="8"/>
        <v>0.37788</v>
      </c>
      <c r="AG14" s="30">
        <f t="shared" si="8"/>
        <v>0.37788</v>
      </c>
      <c r="AH14" s="29">
        <f t="shared" si="8"/>
        <v>0.37788</v>
      </c>
      <c r="AI14" s="30">
        <f t="shared" si="8"/>
        <v>0.37787999999999994</v>
      </c>
      <c r="AJ14" s="29">
        <f aca="true" t="shared" si="9" ref="AJ14:AP14">AJ13/AJ10/12</f>
        <v>0.37788</v>
      </c>
      <c r="AK14" s="29">
        <f t="shared" si="9"/>
        <v>0.37788</v>
      </c>
      <c r="AL14" s="30">
        <f t="shared" si="9"/>
        <v>0.37787999999999994</v>
      </c>
      <c r="AM14" s="29">
        <f t="shared" si="9"/>
        <v>0.37788</v>
      </c>
      <c r="AN14" s="29">
        <f t="shared" si="9"/>
        <v>0.37788</v>
      </c>
      <c r="AO14" s="29">
        <f t="shared" si="9"/>
        <v>0.37788</v>
      </c>
      <c r="AP14" s="30">
        <f t="shared" si="9"/>
        <v>0.37788</v>
      </c>
      <c r="AQ14" s="29">
        <f>AQ13/AQ10/12</f>
        <v>0.37788</v>
      </c>
      <c r="AR14" s="30">
        <f>AR13/AR10/12</f>
        <v>0.37788</v>
      </c>
      <c r="AS14" s="29">
        <f aca="true" t="shared" si="10" ref="AS14:AX14">AS13/AS10/12</f>
        <v>0.37788</v>
      </c>
      <c r="AT14" s="29">
        <f t="shared" si="10"/>
        <v>0.37787999999999994</v>
      </c>
      <c r="AU14" s="30">
        <f t="shared" si="10"/>
        <v>0.37788</v>
      </c>
      <c r="AV14" s="29">
        <f t="shared" si="10"/>
        <v>0.37788</v>
      </c>
      <c r="AW14" s="29">
        <f t="shared" si="10"/>
        <v>0.37788</v>
      </c>
      <c r="AX14" s="30">
        <f t="shared" si="10"/>
        <v>0.37788</v>
      </c>
      <c r="AY14" s="29">
        <f>AY13/AY10/12</f>
        <v>0.37788</v>
      </c>
    </row>
    <row r="15" spans="1:51" ht="15" customHeight="1" thickBot="1">
      <c r="A15" s="77"/>
      <c r="B15" s="16" t="s">
        <v>0</v>
      </c>
      <c r="C15" s="31" t="s">
        <v>18</v>
      </c>
      <c r="D15" s="31" t="s">
        <v>18</v>
      </c>
      <c r="E15" s="31" t="s">
        <v>18</v>
      </c>
      <c r="F15" s="31" t="s">
        <v>18</v>
      </c>
      <c r="G15" s="32" t="s">
        <v>18</v>
      </c>
      <c r="H15" s="31" t="s">
        <v>18</v>
      </c>
      <c r="I15" s="31" t="s">
        <v>18</v>
      </c>
      <c r="J15" s="31" t="s">
        <v>18</v>
      </c>
      <c r="K15" s="31" t="s">
        <v>18</v>
      </c>
      <c r="L15" s="32" t="s">
        <v>18</v>
      </c>
      <c r="M15" s="31" t="s">
        <v>18</v>
      </c>
      <c r="N15" s="31" t="s">
        <v>18</v>
      </c>
      <c r="O15" s="32" t="s">
        <v>18</v>
      </c>
      <c r="P15" s="31" t="s">
        <v>18</v>
      </c>
      <c r="Q15" s="31" t="s">
        <v>18</v>
      </c>
      <c r="R15" s="31" t="s">
        <v>18</v>
      </c>
      <c r="S15" s="31" t="s">
        <v>18</v>
      </c>
      <c r="T15" s="32" t="s">
        <v>18</v>
      </c>
      <c r="U15" s="31" t="s">
        <v>18</v>
      </c>
      <c r="V15" s="31" t="s">
        <v>18</v>
      </c>
      <c r="W15" s="31" t="s">
        <v>18</v>
      </c>
      <c r="X15" s="32" t="s">
        <v>18</v>
      </c>
      <c r="Y15" s="31" t="s">
        <v>18</v>
      </c>
      <c r="Z15" s="31" t="s">
        <v>18</v>
      </c>
      <c r="AA15" s="31" t="s">
        <v>18</v>
      </c>
      <c r="AB15" s="31" t="s">
        <v>18</v>
      </c>
      <c r="AC15" s="32" t="s">
        <v>18</v>
      </c>
      <c r="AD15" s="31" t="s">
        <v>18</v>
      </c>
      <c r="AE15" s="31" t="s">
        <v>18</v>
      </c>
      <c r="AF15" s="31" t="s">
        <v>18</v>
      </c>
      <c r="AG15" s="32" t="s">
        <v>18</v>
      </c>
      <c r="AH15" s="31" t="s">
        <v>18</v>
      </c>
      <c r="AI15" s="32" t="s">
        <v>18</v>
      </c>
      <c r="AJ15" s="31" t="s">
        <v>18</v>
      </c>
      <c r="AK15" s="31" t="s">
        <v>18</v>
      </c>
      <c r="AL15" s="32" t="s">
        <v>18</v>
      </c>
      <c r="AM15" s="31" t="s">
        <v>18</v>
      </c>
      <c r="AN15" s="31" t="s">
        <v>18</v>
      </c>
      <c r="AO15" s="31" t="s">
        <v>18</v>
      </c>
      <c r="AP15" s="32" t="s">
        <v>18</v>
      </c>
      <c r="AQ15" s="31" t="s">
        <v>18</v>
      </c>
      <c r="AR15" s="32" t="s">
        <v>18</v>
      </c>
      <c r="AS15" s="31" t="s">
        <v>18</v>
      </c>
      <c r="AT15" s="31" t="s">
        <v>18</v>
      </c>
      <c r="AU15" s="32" t="s">
        <v>18</v>
      </c>
      <c r="AV15" s="31" t="s">
        <v>18</v>
      </c>
      <c r="AW15" s="31" t="s">
        <v>18</v>
      </c>
      <c r="AX15" s="32" t="s">
        <v>18</v>
      </c>
      <c r="AY15" s="31" t="s">
        <v>18</v>
      </c>
    </row>
    <row r="16" spans="1:51" ht="13.5" thickTop="1">
      <c r="A16" s="67" t="s">
        <v>21</v>
      </c>
      <c r="B16" s="19" t="s">
        <v>4</v>
      </c>
      <c r="C16" s="33">
        <f aca="true" t="shared" si="11" ref="C16:Q16">C11*10%/10</f>
        <v>7.711000000000001</v>
      </c>
      <c r="D16" s="34">
        <f t="shared" si="11"/>
        <v>7.317</v>
      </c>
      <c r="E16" s="33">
        <f t="shared" si="11"/>
        <v>4.003</v>
      </c>
      <c r="F16" s="34">
        <f t="shared" si="11"/>
        <v>6.065</v>
      </c>
      <c r="G16" s="35">
        <f t="shared" si="11"/>
        <v>5.006</v>
      </c>
      <c r="H16" s="34">
        <f t="shared" si="11"/>
        <v>5.894</v>
      </c>
      <c r="I16" s="34">
        <f t="shared" si="11"/>
        <v>5.308</v>
      </c>
      <c r="J16" s="33">
        <f t="shared" si="11"/>
        <v>4.043000000000001</v>
      </c>
      <c r="K16" s="34">
        <f t="shared" si="11"/>
        <v>5.758</v>
      </c>
      <c r="L16" s="35">
        <f t="shared" si="11"/>
        <v>5.228</v>
      </c>
      <c r="M16" s="33">
        <f t="shared" si="11"/>
        <v>3.4230000000000005</v>
      </c>
      <c r="N16" s="34">
        <f t="shared" si="11"/>
        <v>5.394</v>
      </c>
      <c r="O16" s="35">
        <f t="shared" si="11"/>
        <v>7.433</v>
      </c>
      <c r="P16" s="33">
        <f t="shared" si="11"/>
        <v>4.0200000000000005</v>
      </c>
      <c r="Q16" s="34">
        <f t="shared" si="11"/>
        <v>4.0360000000000005</v>
      </c>
      <c r="R16" s="34">
        <f aca="true" t="shared" si="12" ref="R16:AC16">R11*10%/10</f>
        <v>7.5840000000000005</v>
      </c>
      <c r="S16" s="34">
        <f t="shared" si="12"/>
        <v>6.0920000000000005</v>
      </c>
      <c r="T16" s="35">
        <f t="shared" si="12"/>
        <v>3.437</v>
      </c>
      <c r="U16" s="33">
        <f t="shared" si="12"/>
        <v>7.146000000000001</v>
      </c>
      <c r="V16" s="34">
        <f t="shared" si="12"/>
        <v>5.2490000000000006</v>
      </c>
      <c r="W16" s="34">
        <f t="shared" si="12"/>
        <v>5.135</v>
      </c>
      <c r="X16" s="35">
        <f t="shared" si="12"/>
        <v>5.296000000000001</v>
      </c>
      <c r="Y16" s="33">
        <f t="shared" si="12"/>
        <v>4.05</v>
      </c>
      <c r="Z16" s="34">
        <f t="shared" si="12"/>
        <v>5.21</v>
      </c>
      <c r="AA16" s="34">
        <f t="shared" si="12"/>
        <v>5.1979999999999995</v>
      </c>
      <c r="AB16" s="34">
        <f t="shared" si="12"/>
        <v>5.167000000000001</v>
      </c>
      <c r="AC16" s="35">
        <f t="shared" si="12"/>
        <v>5.226000000000001</v>
      </c>
      <c r="AD16" s="34">
        <f aca="true" t="shared" si="13" ref="AD16:AI16">AD11*10%/10</f>
        <v>4.69</v>
      </c>
      <c r="AE16" s="34">
        <f t="shared" si="13"/>
        <v>4.138</v>
      </c>
      <c r="AF16" s="34">
        <f t="shared" si="13"/>
        <v>7.138</v>
      </c>
      <c r="AG16" s="35">
        <f t="shared" si="13"/>
        <v>3.3480000000000003</v>
      </c>
      <c r="AH16" s="34">
        <f t="shared" si="13"/>
        <v>5.222</v>
      </c>
      <c r="AI16" s="35">
        <f t="shared" si="13"/>
        <v>3.3310000000000004</v>
      </c>
      <c r="AJ16" s="33">
        <f aca="true" t="shared" si="14" ref="AJ16:AP16">AJ11*10%/10</f>
        <v>4.063000000000001</v>
      </c>
      <c r="AK16" s="34">
        <f t="shared" si="14"/>
        <v>3.507</v>
      </c>
      <c r="AL16" s="35">
        <f t="shared" si="14"/>
        <v>5.3</v>
      </c>
      <c r="AM16" s="34">
        <f t="shared" si="14"/>
        <v>3.354</v>
      </c>
      <c r="AN16" s="34">
        <f t="shared" si="14"/>
        <v>3.444</v>
      </c>
      <c r="AO16" s="34">
        <f t="shared" si="14"/>
        <v>4.7010000000000005</v>
      </c>
      <c r="AP16" s="35">
        <f t="shared" si="14"/>
        <v>6.063</v>
      </c>
      <c r="AQ16" s="34">
        <f>AQ11*10%/10</f>
        <v>5.671000000000001</v>
      </c>
      <c r="AR16" s="35">
        <f>AR11*10%/10</f>
        <v>5.237</v>
      </c>
      <c r="AS16" s="33">
        <f aca="true" t="shared" si="15" ref="AS16:AX16">AS11*10%/10</f>
        <v>6.0920000000000005</v>
      </c>
      <c r="AT16" s="34">
        <f t="shared" si="15"/>
        <v>6.11</v>
      </c>
      <c r="AU16" s="35">
        <f t="shared" si="15"/>
        <v>5.229</v>
      </c>
      <c r="AV16" s="34">
        <f t="shared" si="15"/>
        <v>3.275</v>
      </c>
      <c r="AW16" s="34">
        <f t="shared" si="15"/>
        <v>2.127</v>
      </c>
      <c r="AX16" s="35">
        <f t="shared" si="15"/>
        <v>8.133</v>
      </c>
      <c r="AY16" s="34">
        <f>AY11*10%/10</f>
        <v>3.9510000000000005</v>
      </c>
    </row>
    <row r="17" spans="1:51" ht="12.75" customHeight="1">
      <c r="A17" s="68"/>
      <c r="B17" s="14" t="s">
        <v>17</v>
      </c>
      <c r="C17" s="36">
        <f>2281.73*C16</f>
        <v>17594.42003</v>
      </c>
      <c r="D17" s="37">
        <f>2281.73*D16</f>
        <v>16695.418410000002</v>
      </c>
      <c r="E17" s="36">
        <f>2281.73*E16</f>
        <v>9133.76519</v>
      </c>
      <c r="F17" s="37">
        <f>2281.73*F16</f>
        <v>13838.69245</v>
      </c>
      <c r="G17" s="38">
        <f>2281.73*G16</f>
        <v>11422.340380000001</v>
      </c>
      <c r="H17" s="37">
        <f aca="true" t="shared" si="16" ref="H17:Q17">2281.73*H16</f>
        <v>13448.51662</v>
      </c>
      <c r="I17" s="37">
        <f t="shared" si="16"/>
        <v>12111.42284</v>
      </c>
      <c r="J17" s="36">
        <f t="shared" si="16"/>
        <v>9225.034390000003</v>
      </c>
      <c r="K17" s="37">
        <f t="shared" si="16"/>
        <v>13138.20134</v>
      </c>
      <c r="L17" s="38">
        <f t="shared" si="16"/>
        <v>11928.88444</v>
      </c>
      <c r="M17" s="36">
        <f t="shared" si="16"/>
        <v>7810.361790000001</v>
      </c>
      <c r="N17" s="37">
        <f t="shared" si="16"/>
        <v>12307.65162</v>
      </c>
      <c r="O17" s="38">
        <f t="shared" si="16"/>
        <v>16960.09909</v>
      </c>
      <c r="P17" s="36">
        <f t="shared" si="16"/>
        <v>9172.554600000001</v>
      </c>
      <c r="Q17" s="37">
        <f t="shared" si="16"/>
        <v>9209.062280000002</v>
      </c>
      <c r="R17" s="37">
        <f aca="true" t="shared" si="17" ref="R17:AC17">2281.73*R16</f>
        <v>17304.640320000002</v>
      </c>
      <c r="S17" s="37">
        <f t="shared" si="17"/>
        <v>13900.29916</v>
      </c>
      <c r="T17" s="38">
        <f t="shared" si="17"/>
        <v>7842.306009999999</v>
      </c>
      <c r="U17" s="36">
        <f t="shared" si="17"/>
        <v>16305.242580000002</v>
      </c>
      <c r="V17" s="37">
        <f t="shared" si="17"/>
        <v>11976.800770000002</v>
      </c>
      <c r="W17" s="37">
        <f t="shared" si="17"/>
        <v>11716.68355</v>
      </c>
      <c r="X17" s="38">
        <f t="shared" si="17"/>
        <v>12084.042080000003</v>
      </c>
      <c r="Y17" s="36">
        <f t="shared" si="17"/>
        <v>9241.0065</v>
      </c>
      <c r="Z17" s="37">
        <f t="shared" si="17"/>
        <v>11887.8133</v>
      </c>
      <c r="AA17" s="37">
        <f t="shared" si="17"/>
        <v>11860.43254</v>
      </c>
      <c r="AB17" s="37">
        <f t="shared" si="17"/>
        <v>11789.698910000001</v>
      </c>
      <c r="AC17" s="38">
        <f t="shared" si="17"/>
        <v>11924.320980000002</v>
      </c>
      <c r="AD17" s="37">
        <f aca="true" t="shared" si="18" ref="AD17:AI17">2281.73*AD16</f>
        <v>10701.3137</v>
      </c>
      <c r="AE17" s="37">
        <f t="shared" si="18"/>
        <v>9441.79874</v>
      </c>
      <c r="AF17" s="37">
        <f t="shared" si="18"/>
        <v>16286.98874</v>
      </c>
      <c r="AG17" s="38">
        <f t="shared" si="18"/>
        <v>7639.232040000001</v>
      </c>
      <c r="AH17" s="37">
        <f t="shared" si="18"/>
        <v>11915.194060000002</v>
      </c>
      <c r="AI17" s="38">
        <f t="shared" si="18"/>
        <v>7600.442630000001</v>
      </c>
      <c r="AJ17" s="36">
        <f aca="true" t="shared" si="19" ref="AJ17:AP17">2281.73*AJ16</f>
        <v>9270.668990000002</v>
      </c>
      <c r="AK17" s="37">
        <f t="shared" si="19"/>
        <v>8002.02711</v>
      </c>
      <c r="AL17" s="38">
        <f t="shared" si="19"/>
        <v>12093.169</v>
      </c>
      <c r="AM17" s="37">
        <f t="shared" si="19"/>
        <v>7652.92242</v>
      </c>
      <c r="AN17" s="37">
        <f t="shared" si="19"/>
        <v>7858.27812</v>
      </c>
      <c r="AO17" s="37">
        <f t="shared" si="19"/>
        <v>10726.412730000002</v>
      </c>
      <c r="AP17" s="38">
        <f t="shared" si="19"/>
        <v>13834.12899</v>
      </c>
      <c r="AQ17" s="37">
        <f>2281.73*AQ16</f>
        <v>12939.690830000003</v>
      </c>
      <c r="AR17" s="38">
        <f>2281.73*AR16</f>
        <v>11949.42001</v>
      </c>
      <c r="AS17" s="36">
        <f aca="true" t="shared" si="20" ref="AS17:AX17">2281.73*AS16</f>
        <v>13900.29916</v>
      </c>
      <c r="AT17" s="37">
        <f t="shared" si="20"/>
        <v>13941.3703</v>
      </c>
      <c r="AU17" s="38">
        <f t="shared" si="20"/>
        <v>11931.16617</v>
      </c>
      <c r="AV17" s="37">
        <f t="shared" si="20"/>
        <v>7472.66575</v>
      </c>
      <c r="AW17" s="37">
        <f t="shared" si="20"/>
        <v>4853.23971</v>
      </c>
      <c r="AX17" s="38">
        <f t="shared" si="20"/>
        <v>18557.31009</v>
      </c>
      <c r="AY17" s="37">
        <f>2281.73*AY16</f>
        <v>9015.115230000001</v>
      </c>
    </row>
    <row r="18" spans="1:51" ht="15.75" customHeight="1">
      <c r="A18" s="68"/>
      <c r="B18" s="14" t="s">
        <v>2</v>
      </c>
      <c r="C18" s="36">
        <f aca="true" t="shared" si="21" ref="C18:Q18">C17/C10/12</f>
        <v>1.9014416666666667</v>
      </c>
      <c r="D18" s="37">
        <f t="shared" si="21"/>
        <v>1.901441666666667</v>
      </c>
      <c r="E18" s="36">
        <f t="shared" si="21"/>
        <v>1.9014416666666667</v>
      </c>
      <c r="F18" s="37">
        <f t="shared" si="21"/>
        <v>1.9014416666666667</v>
      </c>
      <c r="G18" s="38">
        <f t="shared" si="21"/>
        <v>1.901441666666667</v>
      </c>
      <c r="H18" s="37">
        <f t="shared" si="21"/>
        <v>1.901441666666667</v>
      </c>
      <c r="I18" s="37">
        <f t="shared" si="21"/>
        <v>1.9014416666666667</v>
      </c>
      <c r="J18" s="36">
        <f t="shared" si="21"/>
        <v>1.9014416666666671</v>
      </c>
      <c r="K18" s="37">
        <f t="shared" si="21"/>
        <v>1.9014416666666667</v>
      </c>
      <c r="L18" s="38">
        <f t="shared" si="21"/>
        <v>1.901441666666667</v>
      </c>
      <c r="M18" s="36">
        <f t="shared" si="21"/>
        <v>1.901441666666667</v>
      </c>
      <c r="N18" s="37">
        <f t="shared" si="21"/>
        <v>1.901441666666667</v>
      </c>
      <c r="O18" s="38">
        <f t="shared" si="21"/>
        <v>1.9014416666666667</v>
      </c>
      <c r="P18" s="36">
        <f t="shared" si="21"/>
        <v>1.901441666666667</v>
      </c>
      <c r="Q18" s="37">
        <f t="shared" si="21"/>
        <v>1.901441666666667</v>
      </c>
      <c r="R18" s="37">
        <f aca="true" t="shared" si="22" ref="R18:AC18">R17/R10/12</f>
        <v>1.901441666666667</v>
      </c>
      <c r="S18" s="37">
        <f t="shared" si="22"/>
        <v>1.9014416666666667</v>
      </c>
      <c r="T18" s="38">
        <f t="shared" si="22"/>
        <v>1.9014416666666667</v>
      </c>
      <c r="U18" s="36">
        <f t="shared" si="22"/>
        <v>1.901441666666667</v>
      </c>
      <c r="V18" s="37">
        <f t="shared" si="22"/>
        <v>1.901441666666667</v>
      </c>
      <c r="W18" s="37">
        <f t="shared" si="22"/>
        <v>1.9014416666666667</v>
      </c>
      <c r="X18" s="38">
        <f t="shared" si="22"/>
        <v>1.901441666666667</v>
      </c>
      <c r="Y18" s="36">
        <f t="shared" si="22"/>
        <v>1.9014416666666667</v>
      </c>
      <c r="Z18" s="37">
        <f t="shared" si="22"/>
        <v>1.9014416666666667</v>
      </c>
      <c r="AA18" s="37">
        <f t="shared" si="22"/>
        <v>1.901441666666667</v>
      </c>
      <c r="AB18" s="37">
        <f t="shared" si="22"/>
        <v>1.9014416666666667</v>
      </c>
      <c r="AC18" s="38">
        <f t="shared" si="22"/>
        <v>1.901441666666667</v>
      </c>
      <c r="AD18" s="37">
        <f aca="true" t="shared" si="23" ref="AD18:AI18">AD17/AD10/12</f>
        <v>1.901441666666667</v>
      </c>
      <c r="AE18" s="37">
        <f t="shared" si="23"/>
        <v>1.9014416666666667</v>
      </c>
      <c r="AF18" s="37">
        <f t="shared" si="23"/>
        <v>1.901441666666667</v>
      </c>
      <c r="AG18" s="38">
        <f t="shared" si="23"/>
        <v>1.901441666666667</v>
      </c>
      <c r="AH18" s="37">
        <f t="shared" si="23"/>
        <v>1.9014416666666667</v>
      </c>
      <c r="AI18" s="38">
        <f t="shared" si="23"/>
        <v>1.901441666666667</v>
      </c>
      <c r="AJ18" s="36">
        <f aca="true" t="shared" si="24" ref="AJ18:AP18">AJ17/AJ10/12</f>
        <v>1.901441666666667</v>
      </c>
      <c r="AK18" s="37">
        <f t="shared" si="24"/>
        <v>1.9014416666666667</v>
      </c>
      <c r="AL18" s="38">
        <f t="shared" si="24"/>
        <v>1.9014416666666667</v>
      </c>
      <c r="AM18" s="37">
        <f t="shared" si="24"/>
        <v>1.9014416666666667</v>
      </c>
      <c r="AN18" s="37">
        <f t="shared" si="24"/>
        <v>1.901441666666667</v>
      </c>
      <c r="AO18" s="37">
        <f t="shared" si="24"/>
        <v>1.901441666666667</v>
      </c>
      <c r="AP18" s="38">
        <f t="shared" si="24"/>
        <v>1.9014416666666667</v>
      </c>
      <c r="AQ18" s="37">
        <f>AQ17/AQ10/12</f>
        <v>1.901441666666667</v>
      </c>
      <c r="AR18" s="38">
        <f>AR17/AR10/12</f>
        <v>1.9014416666666663</v>
      </c>
      <c r="AS18" s="36">
        <f aca="true" t="shared" si="25" ref="AS18:AX18">AS17/AS10/12</f>
        <v>1.9014416666666667</v>
      </c>
      <c r="AT18" s="37">
        <f t="shared" si="25"/>
        <v>1.9014416666666667</v>
      </c>
      <c r="AU18" s="38">
        <f t="shared" si="25"/>
        <v>1.901441666666667</v>
      </c>
      <c r="AV18" s="37">
        <f t="shared" si="25"/>
        <v>1.9014416666666667</v>
      </c>
      <c r="AW18" s="37">
        <f t="shared" si="25"/>
        <v>1.9014416666666667</v>
      </c>
      <c r="AX18" s="38">
        <f t="shared" si="25"/>
        <v>1.9014416666666667</v>
      </c>
      <c r="AY18" s="37">
        <f>AY17/AY10/12</f>
        <v>1.901441666666667</v>
      </c>
    </row>
    <row r="19" spans="1:51" ht="13.5" customHeight="1" thickBot="1">
      <c r="A19" s="69"/>
      <c r="B19" s="16" t="s">
        <v>0</v>
      </c>
      <c r="C19" s="31" t="s">
        <v>18</v>
      </c>
      <c r="D19" s="31" t="s">
        <v>18</v>
      </c>
      <c r="E19" s="31" t="s">
        <v>18</v>
      </c>
      <c r="F19" s="31" t="s">
        <v>18</v>
      </c>
      <c r="G19" s="32" t="s">
        <v>18</v>
      </c>
      <c r="H19" s="31" t="s">
        <v>18</v>
      </c>
      <c r="I19" s="31" t="s">
        <v>18</v>
      </c>
      <c r="J19" s="31" t="s">
        <v>18</v>
      </c>
      <c r="K19" s="31" t="s">
        <v>18</v>
      </c>
      <c r="L19" s="32" t="s">
        <v>18</v>
      </c>
      <c r="M19" s="31" t="s">
        <v>18</v>
      </c>
      <c r="N19" s="31" t="s">
        <v>18</v>
      </c>
      <c r="O19" s="32" t="s">
        <v>18</v>
      </c>
      <c r="P19" s="31" t="s">
        <v>18</v>
      </c>
      <c r="Q19" s="31" t="s">
        <v>18</v>
      </c>
      <c r="R19" s="31" t="s">
        <v>18</v>
      </c>
      <c r="S19" s="31" t="s">
        <v>18</v>
      </c>
      <c r="T19" s="32" t="s">
        <v>18</v>
      </c>
      <c r="U19" s="31" t="s">
        <v>18</v>
      </c>
      <c r="V19" s="31" t="s">
        <v>18</v>
      </c>
      <c r="W19" s="31" t="s">
        <v>18</v>
      </c>
      <c r="X19" s="32" t="s">
        <v>18</v>
      </c>
      <c r="Y19" s="31" t="s">
        <v>18</v>
      </c>
      <c r="Z19" s="31" t="s">
        <v>18</v>
      </c>
      <c r="AA19" s="31" t="s">
        <v>18</v>
      </c>
      <c r="AB19" s="31" t="s">
        <v>18</v>
      </c>
      <c r="AC19" s="32" t="s">
        <v>18</v>
      </c>
      <c r="AD19" s="31" t="s">
        <v>18</v>
      </c>
      <c r="AE19" s="31" t="s">
        <v>18</v>
      </c>
      <c r="AF19" s="31" t="s">
        <v>18</v>
      </c>
      <c r="AG19" s="32" t="s">
        <v>18</v>
      </c>
      <c r="AH19" s="31" t="s">
        <v>18</v>
      </c>
      <c r="AI19" s="32" t="s">
        <v>18</v>
      </c>
      <c r="AJ19" s="31" t="s">
        <v>18</v>
      </c>
      <c r="AK19" s="31" t="s">
        <v>18</v>
      </c>
      <c r="AL19" s="32" t="s">
        <v>18</v>
      </c>
      <c r="AM19" s="31" t="s">
        <v>18</v>
      </c>
      <c r="AN19" s="31" t="s">
        <v>18</v>
      </c>
      <c r="AO19" s="31" t="s">
        <v>18</v>
      </c>
      <c r="AP19" s="32" t="s">
        <v>18</v>
      </c>
      <c r="AQ19" s="31" t="s">
        <v>18</v>
      </c>
      <c r="AR19" s="32" t="s">
        <v>18</v>
      </c>
      <c r="AS19" s="31" t="s">
        <v>18</v>
      </c>
      <c r="AT19" s="31" t="s">
        <v>18</v>
      </c>
      <c r="AU19" s="32" t="s">
        <v>18</v>
      </c>
      <c r="AV19" s="31" t="s">
        <v>18</v>
      </c>
      <c r="AW19" s="31" t="s">
        <v>18</v>
      </c>
      <c r="AX19" s="32" t="s">
        <v>18</v>
      </c>
      <c r="AY19" s="31" t="s">
        <v>18</v>
      </c>
    </row>
    <row r="20" spans="1:51" ht="15" customHeight="1" thickTop="1">
      <c r="A20" s="67" t="s">
        <v>22</v>
      </c>
      <c r="B20" s="17" t="s">
        <v>15</v>
      </c>
      <c r="C20" s="39">
        <v>615.9</v>
      </c>
      <c r="D20" s="39">
        <v>681.9</v>
      </c>
      <c r="E20" s="39">
        <v>335</v>
      </c>
      <c r="F20" s="39">
        <v>509</v>
      </c>
      <c r="G20" s="40">
        <v>422.2</v>
      </c>
      <c r="H20" s="39">
        <v>551.7</v>
      </c>
      <c r="I20" s="39">
        <v>427.7</v>
      </c>
      <c r="J20" s="39">
        <v>340.2</v>
      </c>
      <c r="K20" s="39">
        <v>478.8</v>
      </c>
      <c r="L20" s="40">
        <v>440.1</v>
      </c>
      <c r="M20" s="39">
        <v>278.6</v>
      </c>
      <c r="N20" s="39">
        <v>487</v>
      </c>
      <c r="O20" s="40">
        <v>616.2</v>
      </c>
      <c r="P20" s="39">
        <v>337.4</v>
      </c>
      <c r="Q20" s="39">
        <v>332.9</v>
      </c>
      <c r="R20" s="39">
        <v>619.6</v>
      </c>
      <c r="S20" s="39">
        <v>494.8</v>
      </c>
      <c r="T20" s="40">
        <v>654.7</v>
      </c>
      <c r="U20" s="39">
        <v>587.6</v>
      </c>
      <c r="V20" s="39">
        <v>436</v>
      </c>
      <c r="W20" s="39">
        <v>427.3</v>
      </c>
      <c r="X20" s="40">
        <v>443.6</v>
      </c>
      <c r="Y20" s="39">
        <v>328.8</v>
      </c>
      <c r="Z20" s="39">
        <v>442.4</v>
      </c>
      <c r="AA20" s="39">
        <v>437.6</v>
      </c>
      <c r="AB20" s="39">
        <v>430</v>
      </c>
      <c r="AC20" s="40">
        <v>435.9</v>
      </c>
      <c r="AD20" s="39">
        <v>429.9</v>
      </c>
      <c r="AE20" s="39">
        <v>363.5</v>
      </c>
      <c r="AF20" s="39">
        <v>578.5</v>
      </c>
      <c r="AG20" s="40">
        <v>270.1</v>
      </c>
      <c r="AH20" s="39">
        <v>437.6</v>
      </c>
      <c r="AI20" s="40">
        <v>268.3</v>
      </c>
      <c r="AJ20" s="39">
        <v>332.3</v>
      </c>
      <c r="AK20" s="39">
        <v>317.5</v>
      </c>
      <c r="AL20" s="40">
        <v>436.5</v>
      </c>
      <c r="AM20" s="39">
        <v>281.5</v>
      </c>
      <c r="AN20" s="39">
        <v>278.1</v>
      </c>
      <c r="AO20" s="39">
        <v>427.8</v>
      </c>
      <c r="AP20" s="40">
        <v>619.7</v>
      </c>
      <c r="AQ20" s="39">
        <v>480.7</v>
      </c>
      <c r="AR20" s="40">
        <v>460.5</v>
      </c>
      <c r="AS20" s="39">
        <v>635.2</v>
      </c>
      <c r="AT20" s="39">
        <v>617</v>
      </c>
      <c r="AU20" s="40">
        <v>442</v>
      </c>
      <c r="AV20" s="39">
        <v>280</v>
      </c>
      <c r="AW20" s="39">
        <v>169.5</v>
      </c>
      <c r="AX20" s="40">
        <v>689.4</v>
      </c>
      <c r="AY20" s="39">
        <v>363</v>
      </c>
    </row>
    <row r="21" spans="1:51" ht="12.75">
      <c r="A21" s="68"/>
      <c r="B21" s="13" t="s">
        <v>4</v>
      </c>
      <c r="C21" s="39">
        <f>C20*0.1</f>
        <v>61.59</v>
      </c>
      <c r="D21" s="39">
        <f>D20*0.1</f>
        <v>68.19</v>
      </c>
      <c r="E21" s="39">
        <f>E20*0.1</f>
        <v>33.5</v>
      </c>
      <c r="F21" s="39">
        <f>F20*0.1</f>
        <v>50.900000000000006</v>
      </c>
      <c r="G21" s="39">
        <f>G20*0.1</f>
        <v>42.22</v>
      </c>
      <c r="H21" s="39">
        <f aca="true" t="shared" si="26" ref="H21:AH21">H20*0.1</f>
        <v>55.17000000000001</v>
      </c>
      <c r="I21" s="39">
        <f t="shared" si="26"/>
        <v>42.77</v>
      </c>
      <c r="J21" s="39">
        <f t="shared" si="26"/>
        <v>34.02</v>
      </c>
      <c r="K21" s="39">
        <f t="shared" si="26"/>
        <v>47.88</v>
      </c>
      <c r="L21" s="39">
        <f t="shared" si="26"/>
        <v>44.010000000000005</v>
      </c>
      <c r="M21" s="39">
        <f t="shared" si="26"/>
        <v>27.860000000000003</v>
      </c>
      <c r="N21" s="39">
        <f t="shared" si="26"/>
        <v>48.7</v>
      </c>
      <c r="O21" s="39">
        <f t="shared" si="26"/>
        <v>61.620000000000005</v>
      </c>
      <c r="P21" s="39">
        <f t="shared" si="26"/>
        <v>33.74</v>
      </c>
      <c r="Q21" s="39">
        <f t="shared" si="26"/>
        <v>33.29</v>
      </c>
      <c r="R21" s="39">
        <f t="shared" si="26"/>
        <v>61.96000000000001</v>
      </c>
      <c r="S21" s="39">
        <f t="shared" si="26"/>
        <v>49.480000000000004</v>
      </c>
      <c r="T21" s="39">
        <f>T20*0.05</f>
        <v>32.73500000000001</v>
      </c>
      <c r="U21" s="39">
        <f t="shared" si="26"/>
        <v>58.760000000000005</v>
      </c>
      <c r="V21" s="39">
        <f t="shared" si="26"/>
        <v>43.6</v>
      </c>
      <c r="W21" s="39">
        <f t="shared" si="26"/>
        <v>42.730000000000004</v>
      </c>
      <c r="X21" s="39">
        <f t="shared" si="26"/>
        <v>44.36000000000001</v>
      </c>
      <c r="Y21" s="39">
        <f t="shared" si="26"/>
        <v>32.88</v>
      </c>
      <c r="Z21" s="39">
        <f t="shared" si="26"/>
        <v>44.24</v>
      </c>
      <c r="AA21" s="39">
        <f>AA20*0.1</f>
        <v>43.760000000000005</v>
      </c>
      <c r="AB21" s="39">
        <f t="shared" si="26"/>
        <v>43</v>
      </c>
      <c r="AC21" s="39">
        <f t="shared" si="26"/>
        <v>43.59</v>
      </c>
      <c r="AD21" s="39">
        <f>AD20*0.1</f>
        <v>42.99</v>
      </c>
      <c r="AE21" s="39">
        <f t="shared" si="26"/>
        <v>36.35</v>
      </c>
      <c r="AF21" s="39">
        <f t="shared" si="26"/>
        <v>57.85</v>
      </c>
      <c r="AG21" s="39">
        <f t="shared" si="26"/>
        <v>27.010000000000005</v>
      </c>
      <c r="AH21" s="39">
        <f t="shared" si="26"/>
        <v>43.760000000000005</v>
      </c>
      <c r="AI21" s="39">
        <f aca="true" t="shared" si="27" ref="AI21:AO21">AI20*0.1</f>
        <v>26.830000000000002</v>
      </c>
      <c r="AJ21" s="39">
        <f t="shared" si="27"/>
        <v>33.230000000000004</v>
      </c>
      <c r="AK21" s="39">
        <f t="shared" si="27"/>
        <v>31.75</v>
      </c>
      <c r="AL21" s="39">
        <f t="shared" si="27"/>
        <v>43.650000000000006</v>
      </c>
      <c r="AM21" s="39">
        <f t="shared" si="27"/>
        <v>28.150000000000002</v>
      </c>
      <c r="AN21" s="39">
        <f t="shared" si="27"/>
        <v>27.810000000000002</v>
      </c>
      <c r="AO21" s="39">
        <f t="shared" si="27"/>
        <v>42.78</v>
      </c>
      <c r="AP21" s="39">
        <f>AP20*0.08</f>
        <v>49.57600000000001</v>
      </c>
      <c r="AQ21" s="39">
        <f>AQ20*0.1</f>
        <v>48.07</v>
      </c>
      <c r="AR21" s="39">
        <f>AR20*0.1</f>
        <v>46.050000000000004</v>
      </c>
      <c r="AS21" s="39">
        <f>AS20*0.09</f>
        <v>57.168</v>
      </c>
      <c r="AT21" s="39">
        <f>AT20*0.09</f>
        <v>55.53</v>
      </c>
      <c r="AU21" s="39">
        <f>AU20*0.1</f>
        <v>44.2</v>
      </c>
      <c r="AV21" s="39">
        <f>AV20*0.1</f>
        <v>28</v>
      </c>
      <c r="AW21" s="39">
        <f>AW20*0.1</f>
        <v>16.95</v>
      </c>
      <c r="AX21" s="39">
        <f>AX20*0.1</f>
        <v>68.94</v>
      </c>
      <c r="AY21" s="39">
        <f>AY20*0.1</f>
        <v>36.300000000000004</v>
      </c>
    </row>
    <row r="22" spans="1:51" ht="13.5" customHeight="1">
      <c r="A22" s="68"/>
      <c r="B22" s="14" t="s">
        <v>17</v>
      </c>
      <c r="C22" s="41">
        <f>445.14*C21</f>
        <v>27416.1726</v>
      </c>
      <c r="D22" s="37">
        <f>445.14*D21</f>
        <v>30354.096599999997</v>
      </c>
      <c r="E22" s="41">
        <f>445.14*E21</f>
        <v>14912.189999999999</v>
      </c>
      <c r="F22" s="37">
        <f>445.14*F21</f>
        <v>22657.626</v>
      </c>
      <c r="G22" s="42">
        <f>445.14*G21</f>
        <v>18793.8108</v>
      </c>
      <c r="H22" s="37">
        <f aca="true" t="shared" si="28" ref="H22:Q22">445.14*H21</f>
        <v>24558.373800000005</v>
      </c>
      <c r="I22" s="37">
        <f t="shared" si="28"/>
        <v>19038.6378</v>
      </c>
      <c r="J22" s="41">
        <f t="shared" si="28"/>
        <v>15143.6628</v>
      </c>
      <c r="K22" s="37">
        <f t="shared" si="28"/>
        <v>21313.303200000002</v>
      </c>
      <c r="L22" s="42">
        <f t="shared" si="28"/>
        <v>19590.6114</v>
      </c>
      <c r="M22" s="41">
        <f t="shared" si="28"/>
        <v>12401.600400000001</v>
      </c>
      <c r="N22" s="37">
        <f t="shared" si="28"/>
        <v>21678.318</v>
      </c>
      <c r="O22" s="42">
        <f t="shared" si="28"/>
        <v>27429.5268</v>
      </c>
      <c r="P22" s="41">
        <f t="shared" si="28"/>
        <v>15019.0236</v>
      </c>
      <c r="Q22" s="37">
        <f t="shared" si="28"/>
        <v>14818.710599999999</v>
      </c>
      <c r="R22" s="37">
        <f aca="true" t="shared" si="29" ref="R22:AC22">445.14*R21</f>
        <v>27580.874400000004</v>
      </c>
      <c r="S22" s="37">
        <f t="shared" si="29"/>
        <v>22025.5272</v>
      </c>
      <c r="T22" s="42">
        <f t="shared" si="29"/>
        <v>14571.657900000002</v>
      </c>
      <c r="U22" s="41">
        <f t="shared" si="29"/>
        <v>26156.4264</v>
      </c>
      <c r="V22" s="37">
        <f t="shared" si="29"/>
        <v>19408.104</v>
      </c>
      <c r="W22" s="37">
        <f t="shared" si="29"/>
        <v>19020.8322</v>
      </c>
      <c r="X22" s="42">
        <f t="shared" si="29"/>
        <v>19746.4104</v>
      </c>
      <c r="Y22" s="41">
        <f t="shared" si="29"/>
        <v>14636.2032</v>
      </c>
      <c r="Z22" s="37">
        <f t="shared" si="29"/>
        <v>19692.9936</v>
      </c>
      <c r="AA22" s="37">
        <f t="shared" si="29"/>
        <v>19479.3264</v>
      </c>
      <c r="AB22" s="37">
        <f t="shared" si="29"/>
        <v>19141.02</v>
      </c>
      <c r="AC22" s="42">
        <f t="shared" si="29"/>
        <v>19403.6526</v>
      </c>
      <c r="AD22" s="37">
        <f aca="true" t="shared" si="30" ref="AD22:AI22">445.14*AD21</f>
        <v>19136.5686</v>
      </c>
      <c r="AE22" s="37">
        <f t="shared" si="30"/>
        <v>16180.839</v>
      </c>
      <c r="AF22" s="37">
        <f t="shared" si="30"/>
        <v>25751.349</v>
      </c>
      <c r="AG22" s="42">
        <f t="shared" si="30"/>
        <v>12023.231400000002</v>
      </c>
      <c r="AH22" s="37">
        <f t="shared" si="30"/>
        <v>19479.3264</v>
      </c>
      <c r="AI22" s="42">
        <f t="shared" si="30"/>
        <v>11943.1062</v>
      </c>
      <c r="AJ22" s="41">
        <f aca="true" t="shared" si="31" ref="AJ22:AP22">445.14*AJ21</f>
        <v>14792.0022</v>
      </c>
      <c r="AK22" s="37">
        <f t="shared" si="31"/>
        <v>14133.195</v>
      </c>
      <c r="AL22" s="42">
        <f t="shared" si="31"/>
        <v>19430.361</v>
      </c>
      <c r="AM22" s="37">
        <f t="shared" si="31"/>
        <v>12530.691</v>
      </c>
      <c r="AN22" s="37">
        <f t="shared" si="31"/>
        <v>12379.3434</v>
      </c>
      <c r="AO22" s="37">
        <f t="shared" si="31"/>
        <v>19043.0892</v>
      </c>
      <c r="AP22" s="42">
        <f t="shared" si="31"/>
        <v>22068.260640000004</v>
      </c>
      <c r="AQ22" s="37">
        <f>445.14*AQ21</f>
        <v>21397.8798</v>
      </c>
      <c r="AR22" s="42">
        <f>445.14*AR21</f>
        <v>20498.697</v>
      </c>
      <c r="AS22" s="41">
        <f aca="true" t="shared" si="32" ref="AS22:AX22">445.14*AS21</f>
        <v>25447.76352</v>
      </c>
      <c r="AT22" s="37">
        <f t="shared" si="32"/>
        <v>24718.6242</v>
      </c>
      <c r="AU22" s="42">
        <f t="shared" si="32"/>
        <v>19675.188000000002</v>
      </c>
      <c r="AV22" s="37">
        <f t="shared" si="32"/>
        <v>12463.92</v>
      </c>
      <c r="AW22" s="37">
        <f t="shared" si="32"/>
        <v>7545.123</v>
      </c>
      <c r="AX22" s="42">
        <f t="shared" si="32"/>
        <v>30687.951599999997</v>
      </c>
      <c r="AY22" s="37">
        <f>445.14*AY21</f>
        <v>16158.582000000002</v>
      </c>
    </row>
    <row r="23" spans="1:51" ht="16.5" customHeight="1">
      <c r="A23" s="68"/>
      <c r="B23" s="14" t="s">
        <v>2</v>
      </c>
      <c r="C23" s="36">
        <f aca="true" t="shared" si="33" ref="C23:Q23">C22/C10/12</f>
        <v>2.9628855531059526</v>
      </c>
      <c r="D23" s="37">
        <f t="shared" si="33"/>
        <v>3.4570289052890524</v>
      </c>
      <c r="E23" s="36">
        <f t="shared" si="33"/>
        <v>3.104377966525106</v>
      </c>
      <c r="F23" s="37">
        <f t="shared" si="33"/>
        <v>3.113166529266282</v>
      </c>
      <c r="G23" s="38">
        <f t="shared" si="33"/>
        <v>3.128547542948462</v>
      </c>
      <c r="H23" s="37">
        <f t="shared" si="33"/>
        <v>3.472227943671531</v>
      </c>
      <c r="I23" s="37">
        <f t="shared" si="33"/>
        <v>2.9889848342125096</v>
      </c>
      <c r="J23" s="36">
        <f t="shared" si="33"/>
        <v>3.1213749690823644</v>
      </c>
      <c r="K23" s="37">
        <f t="shared" si="33"/>
        <v>3.084592914206322</v>
      </c>
      <c r="L23" s="38">
        <f t="shared" si="33"/>
        <v>3.1227064843152266</v>
      </c>
      <c r="M23" s="36">
        <f t="shared" si="33"/>
        <v>3.0191840490797546</v>
      </c>
      <c r="N23" s="37">
        <f t="shared" si="33"/>
        <v>3.349140711902114</v>
      </c>
      <c r="O23" s="38">
        <f t="shared" si="33"/>
        <v>3.0751969595049107</v>
      </c>
      <c r="P23" s="36">
        <f t="shared" si="33"/>
        <v>3.1133962686567163</v>
      </c>
      <c r="Q23" s="37">
        <f t="shared" si="33"/>
        <v>3.059694127849355</v>
      </c>
      <c r="R23" s="37">
        <f aca="true" t="shared" si="34" ref="R23:AC23">R22/R10/12</f>
        <v>3.0305988924050635</v>
      </c>
      <c r="S23" s="37">
        <f t="shared" si="34"/>
        <v>3.0129031516743265</v>
      </c>
      <c r="T23" s="38">
        <f t="shared" si="34"/>
        <v>3.533037023567065</v>
      </c>
      <c r="U23" s="36">
        <f t="shared" si="34"/>
        <v>3.050240973971453</v>
      </c>
      <c r="V23" s="37">
        <f t="shared" si="34"/>
        <v>3.0812383311106877</v>
      </c>
      <c r="W23" s="37">
        <f t="shared" si="34"/>
        <v>3.0867952288218112</v>
      </c>
      <c r="X23" s="38">
        <f t="shared" si="34"/>
        <v>3.1071265105740182</v>
      </c>
      <c r="Y23" s="36">
        <f t="shared" si="34"/>
        <v>3.0115644444444443</v>
      </c>
      <c r="Z23" s="37">
        <f t="shared" si="34"/>
        <v>3.1498710172744726</v>
      </c>
      <c r="AA23" s="37">
        <f t="shared" si="34"/>
        <v>3.122888033859177</v>
      </c>
      <c r="AB23" s="37">
        <f t="shared" si="34"/>
        <v>3.087062125024192</v>
      </c>
      <c r="AC23" s="38">
        <f t="shared" si="34"/>
        <v>3.0940892652123995</v>
      </c>
      <c r="AD23" s="37">
        <f aca="true" t="shared" si="35" ref="AD23:AI23">AD22/AD10/12</f>
        <v>3.4002431769722814</v>
      </c>
      <c r="AE23" s="37">
        <f t="shared" si="35"/>
        <v>3.2585868777187046</v>
      </c>
      <c r="AF23" s="37">
        <f t="shared" si="35"/>
        <v>3.006368380498739</v>
      </c>
      <c r="AG23" s="38">
        <f t="shared" si="35"/>
        <v>2.9926402329749107</v>
      </c>
      <c r="AH23" s="37">
        <f t="shared" si="35"/>
        <v>3.1085354270394485</v>
      </c>
      <c r="AI23" s="38">
        <f t="shared" si="35"/>
        <v>2.9878680576403482</v>
      </c>
      <c r="AJ23" s="36">
        <f aca="true" t="shared" si="36" ref="AJ23:AP23">AJ22/AJ10/12</f>
        <v>3.03388346049717</v>
      </c>
      <c r="AK23" s="37">
        <f t="shared" si="36"/>
        <v>3.3583297690333622</v>
      </c>
      <c r="AL23" s="38">
        <f t="shared" si="36"/>
        <v>3.05508820754717</v>
      </c>
      <c r="AM23" s="37">
        <f t="shared" si="36"/>
        <v>3.1133698568872994</v>
      </c>
      <c r="AN23" s="37">
        <f t="shared" si="36"/>
        <v>2.99538893728223</v>
      </c>
      <c r="AO23" s="37">
        <f t="shared" si="36"/>
        <v>3.375716017868538</v>
      </c>
      <c r="AP23" s="38">
        <f t="shared" si="36"/>
        <v>3.0331877288471065</v>
      </c>
      <c r="AQ23" s="37">
        <f>AQ22/AQ10/12</f>
        <v>3.144342532181273</v>
      </c>
      <c r="AR23" s="38">
        <f>AR22/AR10/12</f>
        <v>3.2618383616574373</v>
      </c>
      <c r="AS23" s="36">
        <f aca="true" t="shared" si="37" ref="AS23:AX23">AS22/AS10/12</f>
        <v>3.4810357189757055</v>
      </c>
      <c r="AT23" s="37">
        <f t="shared" si="37"/>
        <v>3.371334451718494</v>
      </c>
      <c r="AU23" s="38">
        <f t="shared" si="37"/>
        <v>3.135588066551922</v>
      </c>
      <c r="AV23" s="37">
        <f t="shared" si="37"/>
        <v>3.1714809160305344</v>
      </c>
      <c r="AW23" s="37">
        <f t="shared" si="37"/>
        <v>2.9560895627644572</v>
      </c>
      <c r="AX23" s="38">
        <f t="shared" si="37"/>
        <v>3.1443862043526374</v>
      </c>
      <c r="AY23" s="37">
        <f>AY22/AY10/12</f>
        <v>3.408120728929385</v>
      </c>
    </row>
    <row r="24" spans="1:51" ht="17.25" customHeight="1" thickBot="1">
      <c r="A24" s="69"/>
      <c r="B24" s="16" t="s">
        <v>0</v>
      </c>
      <c r="C24" s="31" t="s">
        <v>18</v>
      </c>
      <c r="D24" s="31" t="s">
        <v>18</v>
      </c>
      <c r="E24" s="31" t="s">
        <v>18</v>
      </c>
      <c r="F24" s="31" t="s">
        <v>18</v>
      </c>
      <c r="G24" s="31" t="s">
        <v>18</v>
      </c>
      <c r="H24" s="31" t="s">
        <v>18</v>
      </c>
      <c r="I24" s="31" t="s">
        <v>18</v>
      </c>
      <c r="J24" s="31" t="s">
        <v>18</v>
      </c>
      <c r="K24" s="31" t="s">
        <v>18</v>
      </c>
      <c r="L24" s="31" t="s">
        <v>18</v>
      </c>
      <c r="M24" s="31" t="s">
        <v>18</v>
      </c>
      <c r="N24" s="31" t="s">
        <v>18</v>
      </c>
      <c r="O24" s="31" t="s">
        <v>18</v>
      </c>
      <c r="P24" s="31" t="s">
        <v>18</v>
      </c>
      <c r="Q24" s="31" t="s">
        <v>18</v>
      </c>
      <c r="R24" s="31" t="s">
        <v>18</v>
      </c>
      <c r="S24" s="31" t="s">
        <v>18</v>
      </c>
      <c r="T24" s="31" t="s">
        <v>18</v>
      </c>
      <c r="U24" s="31" t="s">
        <v>18</v>
      </c>
      <c r="V24" s="31" t="s">
        <v>18</v>
      </c>
      <c r="W24" s="31" t="s">
        <v>18</v>
      </c>
      <c r="X24" s="31" t="s">
        <v>18</v>
      </c>
      <c r="Y24" s="31" t="s">
        <v>18</v>
      </c>
      <c r="Z24" s="31" t="s">
        <v>18</v>
      </c>
      <c r="AA24" s="31" t="s">
        <v>18</v>
      </c>
      <c r="AB24" s="31" t="s">
        <v>18</v>
      </c>
      <c r="AC24" s="31" t="s">
        <v>18</v>
      </c>
      <c r="AD24" s="31" t="s">
        <v>18</v>
      </c>
      <c r="AE24" s="31" t="s">
        <v>18</v>
      </c>
      <c r="AF24" s="31" t="s">
        <v>18</v>
      </c>
      <c r="AG24" s="31" t="s">
        <v>18</v>
      </c>
      <c r="AH24" s="31" t="s">
        <v>18</v>
      </c>
      <c r="AI24" s="31" t="s">
        <v>18</v>
      </c>
      <c r="AJ24" s="31" t="s">
        <v>18</v>
      </c>
      <c r="AK24" s="31" t="s">
        <v>18</v>
      </c>
      <c r="AL24" s="31" t="s">
        <v>18</v>
      </c>
      <c r="AM24" s="31" t="s">
        <v>18</v>
      </c>
      <c r="AN24" s="31" t="s">
        <v>18</v>
      </c>
      <c r="AO24" s="31" t="s">
        <v>18</v>
      </c>
      <c r="AP24" s="31" t="s">
        <v>18</v>
      </c>
      <c r="AQ24" s="31" t="s">
        <v>18</v>
      </c>
      <c r="AR24" s="31" t="s">
        <v>18</v>
      </c>
      <c r="AS24" s="31" t="s">
        <v>18</v>
      </c>
      <c r="AT24" s="31" t="s">
        <v>18</v>
      </c>
      <c r="AU24" s="31" t="s">
        <v>18</v>
      </c>
      <c r="AV24" s="31" t="s">
        <v>18</v>
      </c>
      <c r="AW24" s="31" t="s">
        <v>18</v>
      </c>
      <c r="AX24" s="31" t="s">
        <v>18</v>
      </c>
      <c r="AY24" s="31" t="s">
        <v>18</v>
      </c>
    </row>
    <row r="25" spans="1:51" ht="13.5" thickTop="1">
      <c r="A25" s="75" t="s">
        <v>23</v>
      </c>
      <c r="B25" s="15" t="s">
        <v>4</v>
      </c>
      <c r="C25" s="43">
        <f>C11*0.25%</f>
        <v>1.92775</v>
      </c>
      <c r="D25" s="44">
        <f>D11*0.25%</f>
        <v>1.82925</v>
      </c>
      <c r="E25" s="43">
        <f>E11*0.25%</f>
        <v>1.00075</v>
      </c>
      <c r="F25" s="44">
        <f>F11*0.25%</f>
        <v>1.51625</v>
      </c>
      <c r="G25" s="45">
        <f>G11*0.1%</f>
        <v>0.5006</v>
      </c>
      <c r="H25" s="44">
        <f>H11*0.25%</f>
        <v>1.4735</v>
      </c>
      <c r="I25" s="44">
        <f>I11*0.25%</f>
        <v>1.327</v>
      </c>
      <c r="J25" s="43">
        <f>J11*0.25%</f>
        <v>1.01075</v>
      </c>
      <c r="K25" s="44">
        <f>K11*0.25%</f>
        <v>1.4395</v>
      </c>
      <c r="L25" s="45">
        <f>L11*0.1%</f>
        <v>0.5227999999999999</v>
      </c>
      <c r="M25" s="43">
        <f>M11*0.25%</f>
        <v>0.85575</v>
      </c>
      <c r="N25" s="44">
        <f>N11*0.25%</f>
        <v>1.3485</v>
      </c>
      <c r="O25" s="45">
        <f>O11*0.1%</f>
        <v>0.7433</v>
      </c>
      <c r="P25" s="43">
        <f>P11*0.25%</f>
        <v>1.0050000000000001</v>
      </c>
      <c r="Q25" s="44">
        <f>Q11*0.25%</f>
        <v>1.0090000000000001</v>
      </c>
      <c r="R25" s="44">
        <f>R11*0.25%</f>
        <v>1.896</v>
      </c>
      <c r="S25" s="44">
        <f>S11*0.25%</f>
        <v>1.5230000000000001</v>
      </c>
      <c r="T25" s="45">
        <f>T11*0.1%</f>
        <v>0.3437</v>
      </c>
      <c r="U25" s="43">
        <f>U11*0.25%</f>
        <v>1.7865000000000002</v>
      </c>
      <c r="V25" s="44">
        <f>V11*0.25%</f>
        <v>1.31225</v>
      </c>
      <c r="W25" s="44">
        <f>W11*0.25%</f>
        <v>1.28375</v>
      </c>
      <c r="X25" s="45">
        <f>X11*0.1%</f>
        <v>0.5296000000000001</v>
      </c>
      <c r="Y25" s="43">
        <f>Y11*0.25%</f>
        <v>1.0125</v>
      </c>
      <c r="Z25" s="44">
        <f>Z11*0.25%</f>
        <v>1.3025</v>
      </c>
      <c r="AA25" s="44">
        <f>AA11*0.25%</f>
        <v>1.2994999999999999</v>
      </c>
      <c r="AB25" s="44">
        <f>AB11*0.25%</f>
        <v>1.2917500000000002</v>
      </c>
      <c r="AC25" s="45">
        <f>AC11*0.1%</f>
        <v>0.5226000000000001</v>
      </c>
      <c r="AD25" s="44">
        <f>AD11*0.25%</f>
        <v>1.1725</v>
      </c>
      <c r="AE25" s="44">
        <f>AE11*0.25%</f>
        <v>1.0345</v>
      </c>
      <c r="AF25" s="44">
        <f>AF11*0.25%</f>
        <v>1.7845</v>
      </c>
      <c r="AG25" s="45">
        <f>AG11*0.1%</f>
        <v>0.33480000000000004</v>
      </c>
      <c r="AH25" s="44">
        <f>AH11*0.25%</f>
        <v>1.3055</v>
      </c>
      <c r="AI25" s="45">
        <f>AI11*0.1%</f>
        <v>0.3331</v>
      </c>
      <c r="AJ25" s="43">
        <f>AJ11*0.25%</f>
        <v>1.0157500000000002</v>
      </c>
      <c r="AK25" s="44">
        <f>AK11*0.25%</f>
        <v>0.87675</v>
      </c>
      <c r="AL25" s="45">
        <f>AL11*0.1%</f>
        <v>0.53</v>
      </c>
      <c r="AM25" s="44">
        <f>AM11*0.25%</f>
        <v>0.8384999999999999</v>
      </c>
      <c r="AN25" s="44">
        <f>AN11*0.25%</f>
        <v>0.861</v>
      </c>
      <c r="AO25" s="44">
        <f>AO11*0.25%</f>
        <v>1.1752500000000001</v>
      </c>
      <c r="AP25" s="45">
        <f>AP11*0.1%</f>
        <v>0.6063</v>
      </c>
      <c r="AQ25" s="44">
        <f>AQ11*0.25%</f>
        <v>1.41775</v>
      </c>
      <c r="AR25" s="45">
        <f>AR11*0.1%</f>
        <v>0.5237</v>
      </c>
      <c r="AS25" s="43">
        <f>AS11*0.25%</f>
        <v>1.5230000000000001</v>
      </c>
      <c r="AT25" s="44">
        <f>AT11*0.25%</f>
        <v>1.5275</v>
      </c>
      <c r="AU25" s="45">
        <f>AU11*0.1%</f>
        <v>0.5229</v>
      </c>
      <c r="AV25" s="44">
        <f>AV11*0.25%</f>
        <v>0.81875</v>
      </c>
      <c r="AW25" s="44">
        <f>AW11*0.25%</f>
        <v>0.53175</v>
      </c>
      <c r="AX25" s="45">
        <f>AX11*0.1%</f>
        <v>0.8133</v>
      </c>
      <c r="AY25" s="44">
        <f>AY11*0.25%</f>
        <v>0.9877500000000001</v>
      </c>
    </row>
    <row r="26" spans="1:51" ht="16.5" customHeight="1">
      <c r="A26" s="76"/>
      <c r="B26" s="12" t="s">
        <v>17</v>
      </c>
      <c r="C26" s="46">
        <f>71.18*C25</f>
        <v>137.21724500000002</v>
      </c>
      <c r="D26" s="47">
        <f>71.18*D25</f>
        <v>130.206015</v>
      </c>
      <c r="E26" s="46">
        <f>71.18*E25</f>
        <v>71.23338500000001</v>
      </c>
      <c r="F26" s="47">
        <f>71.18*F25</f>
        <v>107.92667500000002</v>
      </c>
      <c r="G26" s="48">
        <f>71.18*G25</f>
        <v>35.63270800000001</v>
      </c>
      <c r="H26" s="47">
        <f aca="true" t="shared" si="38" ref="H26:Q26">71.18*H25</f>
        <v>104.88373000000001</v>
      </c>
      <c r="I26" s="47">
        <f t="shared" si="38"/>
        <v>94.45586</v>
      </c>
      <c r="J26" s="46">
        <f t="shared" si="38"/>
        <v>71.94518500000001</v>
      </c>
      <c r="K26" s="47">
        <f t="shared" si="38"/>
        <v>102.46361000000002</v>
      </c>
      <c r="L26" s="48">
        <f t="shared" si="38"/>
        <v>37.212904</v>
      </c>
      <c r="M26" s="46">
        <f t="shared" si="38"/>
        <v>60.912285000000004</v>
      </c>
      <c r="N26" s="47">
        <f t="shared" si="38"/>
        <v>95.98623</v>
      </c>
      <c r="O26" s="48">
        <f t="shared" si="38"/>
        <v>52.908094000000006</v>
      </c>
      <c r="P26" s="46">
        <f t="shared" si="38"/>
        <v>71.53590000000001</v>
      </c>
      <c r="Q26" s="47">
        <f t="shared" si="38"/>
        <v>71.82062000000002</v>
      </c>
      <c r="R26" s="47">
        <f aca="true" t="shared" si="39" ref="R26:AC26">71.18*R25</f>
        <v>134.95728</v>
      </c>
      <c r="S26" s="47">
        <f t="shared" si="39"/>
        <v>108.40714000000003</v>
      </c>
      <c r="T26" s="48">
        <f t="shared" si="39"/>
        <v>24.464566</v>
      </c>
      <c r="U26" s="46">
        <f t="shared" si="39"/>
        <v>127.16307000000003</v>
      </c>
      <c r="V26" s="47">
        <f t="shared" si="39"/>
        <v>93.405955</v>
      </c>
      <c r="W26" s="47">
        <f t="shared" si="39"/>
        <v>91.377325</v>
      </c>
      <c r="X26" s="48">
        <f t="shared" si="39"/>
        <v>37.69692800000001</v>
      </c>
      <c r="Y26" s="46">
        <f t="shared" si="39"/>
        <v>72.06975</v>
      </c>
      <c r="Z26" s="47">
        <f t="shared" si="39"/>
        <v>92.71195</v>
      </c>
      <c r="AA26" s="47">
        <f t="shared" si="39"/>
        <v>92.49841</v>
      </c>
      <c r="AB26" s="47">
        <f t="shared" si="39"/>
        <v>91.94676500000003</v>
      </c>
      <c r="AC26" s="48">
        <f t="shared" si="39"/>
        <v>37.198668000000005</v>
      </c>
      <c r="AD26" s="47">
        <f aca="true" t="shared" si="40" ref="AD26:AI26">71.18*AD25</f>
        <v>83.45855000000002</v>
      </c>
      <c r="AE26" s="47">
        <f t="shared" si="40"/>
        <v>73.63571</v>
      </c>
      <c r="AF26" s="47">
        <f t="shared" si="40"/>
        <v>127.02071000000001</v>
      </c>
      <c r="AG26" s="48">
        <f t="shared" si="40"/>
        <v>23.831064000000005</v>
      </c>
      <c r="AH26" s="47">
        <f t="shared" si="40"/>
        <v>92.92549000000001</v>
      </c>
      <c r="AI26" s="48">
        <f t="shared" si="40"/>
        <v>23.710058000000004</v>
      </c>
      <c r="AJ26" s="46">
        <f aca="true" t="shared" si="41" ref="AJ26:AP26">71.18*AJ25</f>
        <v>72.30108500000001</v>
      </c>
      <c r="AK26" s="47">
        <f t="shared" si="41"/>
        <v>62.40706500000001</v>
      </c>
      <c r="AL26" s="48">
        <f t="shared" si="41"/>
        <v>37.72540000000001</v>
      </c>
      <c r="AM26" s="47">
        <f t="shared" si="41"/>
        <v>59.68443</v>
      </c>
      <c r="AN26" s="47">
        <f t="shared" si="41"/>
        <v>61.28598</v>
      </c>
      <c r="AO26" s="47">
        <f t="shared" si="41"/>
        <v>83.65429500000002</v>
      </c>
      <c r="AP26" s="48">
        <f t="shared" si="41"/>
        <v>43.156434</v>
      </c>
      <c r="AQ26" s="47">
        <f>71.18*AQ25</f>
        <v>100.91544500000002</v>
      </c>
      <c r="AR26" s="48">
        <f>71.18*AR25</f>
        <v>37.27696600000001</v>
      </c>
      <c r="AS26" s="46">
        <f aca="true" t="shared" si="42" ref="AS26:AX26">71.18*AS25</f>
        <v>108.40714000000003</v>
      </c>
      <c r="AT26" s="47">
        <f t="shared" si="42"/>
        <v>108.72745000000002</v>
      </c>
      <c r="AU26" s="48">
        <f t="shared" si="42"/>
        <v>37.22002200000001</v>
      </c>
      <c r="AV26" s="47">
        <f t="shared" si="42"/>
        <v>58.278625000000005</v>
      </c>
      <c r="AW26" s="47">
        <f t="shared" si="42"/>
        <v>37.849965</v>
      </c>
      <c r="AX26" s="48">
        <f t="shared" si="42"/>
        <v>57.89069400000001</v>
      </c>
      <c r="AY26" s="47">
        <f>71.18*AY25</f>
        <v>70.30804500000002</v>
      </c>
    </row>
    <row r="27" spans="1:51" ht="17.25" customHeight="1">
      <c r="A27" s="76"/>
      <c r="B27" s="12" t="s">
        <v>2</v>
      </c>
      <c r="C27" s="46">
        <f aca="true" t="shared" si="43" ref="C27:Q27">C26/C10/12</f>
        <v>0.01482916666666667</v>
      </c>
      <c r="D27" s="47">
        <f t="shared" si="43"/>
        <v>0.014829166666666666</v>
      </c>
      <c r="E27" s="46">
        <f t="shared" si="43"/>
        <v>0.01482916666666667</v>
      </c>
      <c r="F27" s="47">
        <f t="shared" si="43"/>
        <v>0.01482916666666667</v>
      </c>
      <c r="G27" s="48">
        <f t="shared" si="43"/>
        <v>0.0059316666666666676</v>
      </c>
      <c r="H27" s="47">
        <f t="shared" si="43"/>
        <v>0.01482916666666667</v>
      </c>
      <c r="I27" s="47">
        <f t="shared" si="43"/>
        <v>0.01482916666666667</v>
      </c>
      <c r="J27" s="46">
        <f t="shared" si="43"/>
        <v>0.01482916666666667</v>
      </c>
      <c r="K27" s="47">
        <f t="shared" si="43"/>
        <v>0.014829166666666671</v>
      </c>
      <c r="L27" s="48">
        <f t="shared" si="43"/>
        <v>0.0059316666666666676</v>
      </c>
      <c r="M27" s="46">
        <f t="shared" si="43"/>
        <v>0.014829166666666666</v>
      </c>
      <c r="N27" s="47">
        <f t="shared" si="43"/>
        <v>0.01482916666666667</v>
      </c>
      <c r="O27" s="48">
        <f t="shared" si="43"/>
        <v>0.0059316666666666676</v>
      </c>
      <c r="P27" s="46">
        <f t="shared" si="43"/>
        <v>0.01482916666666667</v>
      </c>
      <c r="Q27" s="47">
        <f t="shared" si="43"/>
        <v>0.01482916666666667</v>
      </c>
      <c r="R27" s="47">
        <f aca="true" t="shared" si="44" ref="R27:AC27">R26/R10/12</f>
        <v>0.014829166666666666</v>
      </c>
      <c r="S27" s="47">
        <f t="shared" si="44"/>
        <v>0.01482916666666667</v>
      </c>
      <c r="T27" s="48">
        <f t="shared" si="44"/>
        <v>0.0059316666666666676</v>
      </c>
      <c r="U27" s="46">
        <f t="shared" si="44"/>
        <v>0.014829166666666671</v>
      </c>
      <c r="V27" s="47">
        <f t="shared" si="44"/>
        <v>0.01482916666666667</v>
      </c>
      <c r="W27" s="47">
        <f t="shared" si="44"/>
        <v>0.014829166666666666</v>
      </c>
      <c r="X27" s="48">
        <f t="shared" si="44"/>
        <v>0.0059316666666666676</v>
      </c>
      <c r="Y27" s="46">
        <f t="shared" si="44"/>
        <v>0.014829166666666666</v>
      </c>
      <c r="Z27" s="47">
        <f t="shared" si="44"/>
        <v>0.014829166666666666</v>
      </c>
      <c r="AA27" s="47">
        <f t="shared" si="44"/>
        <v>0.01482916666666667</v>
      </c>
      <c r="AB27" s="47">
        <f t="shared" si="44"/>
        <v>0.01482916666666667</v>
      </c>
      <c r="AC27" s="48">
        <f t="shared" si="44"/>
        <v>0.0059316666666666676</v>
      </c>
      <c r="AD27" s="47">
        <f aca="true" t="shared" si="45" ref="AD27:AI27">AD26/AD10/12</f>
        <v>0.01482916666666667</v>
      </c>
      <c r="AE27" s="47">
        <f t="shared" si="45"/>
        <v>0.014829166666666666</v>
      </c>
      <c r="AF27" s="47">
        <f t="shared" si="45"/>
        <v>0.01482916666666667</v>
      </c>
      <c r="AG27" s="48">
        <f t="shared" si="45"/>
        <v>0.0059316666666666676</v>
      </c>
      <c r="AH27" s="47">
        <f t="shared" si="45"/>
        <v>0.014829166666666666</v>
      </c>
      <c r="AI27" s="48">
        <f t="shared" si="45"/>
        <v>0.0059316666666666676</v>
      </c>
      <c r="AJ27" s="46">
        <f aca="true" t="shared" si="46" ref="AJ27:AP27">AJ26/AJ10/12</f>
        <v>0.01482916666666667</v>
      </c>
      <c r="AK27" s="47">
        <f t="shared" si="46"/>
        <v>0.01482916666666667</v>
      </c>
      <c r="AL27" s="48">
        <f t="shared" si="46"/>
        <v>0.005931666666666668</v>
      </c>
      <c r="AM27" s="47">
        <f t="shared" si="46"/>
        <v>0.014829166666666666</v>
      </c>
      <c r="AN27" s="47">
        <f t="shared" si="46"/>
        <v>0.01482916666666667</v>
      </c>
      <c r="AO27" s="47">
        <f t="shared" si="46"/>
        <v>0.01482916666666667</v>
      </c>
      <c r="AP27" s="48">
        <f t="shared" si="46"/>
        <v>0.0059316666666666676</v>
      </c>
      <c r="AQ27" s="47">
        <f>AQ26/AQ10/12</f>
        <v>0.01482916666666667</v>
      </c>
      <c r="AR27" s="48">
        <f>AR26/AR10/12</f>
        <v>0.0059316666666666676</v>
      </c>
      <c r="AS27" s="46">
        <f aca="true" t="shared" si="47" ref="AS27:AX27">AS26/AS10/12</f>
        <v>0.01482916666666667</v>
      </c>
      <c r="AT27" s="47">
        <f t="shared" si="47"/>
        <v>0.01482916666666667</v>
      </c>
      <c r="AU27" s="48">
        <f t="shared" si="47"/>
        <v>0.005931666666666668</v>
      </c>
      <c r="AV27" s="47">
        <f t="shared" si="47"/>
        <v>0.01482916666666667</v>
      </c>
      <c r="AW27" s="47">
        <f t="shared" si="47"/>
        <v>0.014829166666666666</v>
      </c>
      <c r="AX27" s="48">
        <f t="shared" si="47"/>
        <v>0.005931666666666668</v>
      </c>
      <c r="AY27" s="47">
        <f>AY26/AY10/12</f>
        <v>0.014829166666666671</v>
      </c>
    </row>
    <row r="28" spans="1:51" ht="18" customHeight="1" thickBot="1">
      <c r="A28" s="77"/>
      <c r="B28" s="16" t="s">
        <v>0</v>
      </c>
      <c r="C28" s="31" t="s">
        <v>18</v>
      </c>
      <c r="D28" s="31" t="s">
        <v>18</v>
      </c>
      <c r="E28" s="31" t="s">
        <v>18</v>
      </c>
      <c r="F28" s="31" t="s">
        <v>18</v>
      </c>
      <c r="G28" s="32" t="s">
        <v>18</v>
      </c>
      <c r="H28" s="31" t="s">
        <v>18</v>
      </c>
      <c r="I28" s="31" t="s">
        <v>18</v>
      </c>
      <c r="J28" s="31" t="s">
        <v>18</v>
      </c>
      <c r="K28" s="31" t="s">
        <v>18</v>
      </c>
      <c r="L28" s="32" t="s">
        <v>18</v>
      </c>
      <c r="M28" s="31" t="s">
        <v>18</v>
      </c>
      <c r="N28" s="31" t="s">
        <v>18</v>
      </c>
      <c r="O28" s="32" t="s">
        <v>18</v>
      </c>
      <c r="P28" s="31" t="s">
        <v>18</v>
      </c>
      <c r="Q28" s="31" t="s">
        <v>18</v>
      </c>
      <c r="R28" s="31" t="s">
        <v>18</v>
      </c>
      <c r="S28" s="31" t="s">
        <v>18</v>
      </c>
      <c r="T28" s="32" t="s">
        <v>18</v>
      </c>
      <c r="U28" s="31" t="s">
        <v>18</v>
      </c>
      <c r="V28" s="31" t="s">
        <v>18</v>
      </c>
      <c r="W28" s="31" t="s">
        <v>18</v>
      </c>
      <c r="X28" s="32" t="s">
        <v>18</v>
      </c>
      <c r="Y28" s="31" t="s">
        <v>18</v>
      </c>
      <c r="Z28" s="31" t="s">
        <v>18</v>
      </c>
      <c r="AA28" s="31" t="s">
        <v>18</v>
      </c>
      <c r="AB28" s="31" t="s">
        <v>18</v>
      </c>
      <c r="AC28" s="32" t="s">
        <v>18</v>
      </c>
      <c r="AD28" s="31" t="s">
        <v>18</v>
      </c>
      <c r="AE28" s="31" t="s">
        <v>18</v>
      </c>
      <c r="AF28" s="31" t="s">
        <v>18</v>
      </c>
      <c r="AG28" s="32" t="s">
        <v>18</v>
      </c>
      <c r="AH28" s="31" t="s">
        <v>18</v>
      </c>
      <c r="AI28" s="32" t="s">
        <v>18</v>
      </c>
      <c r="AJ28" s="31" t="s">
        <v>18</v>
      </c>
      <c r="AK28" s="31" t="s">
        <v>18</v>
      </c>
      <c r="AL28" s="32" t="s">
        <v>18</v>
      </c>
      <c r="AM28" s="31" t="s">
        <v>18</v>
      </c>
      <c r="AN28" s="31" t="s">
        <v>18</v>
      </c>
      <c r="AO28" s="31" t="s">
        <v>18</v>
      </c>
      <c r="AP28" s="32" t="s">
        <v>18</v>
      </c>
      <c r="AQ28" s="31" t="s">
        <v>18</v>
      </c>
      <c r="AR28" s="32" t="s">
        <v>18</v>
      </c>
      <c r="AS28" s="31" t="s">
        <v>18</v>
      </c>
      <c r="AT28" s="31" t="s">
        <v>18</v>
      </c>
      <c r="AU28" s="32" t="s">
        <v>18</v>
      </c>
      <c r="AV28" s="31" t="s">
        <v>18</v>
      </c>
      <c r="AW28" s="31" t="s">
        <v>18</v>
      </c>
      <c r="AX28" s="32" t="s">
        <v>18</v>
      </c>
      <c r="AY28" s="31" t="s">
        <v>18</v>
      </c>
    </row>
    <row r="29" spans="1:51" ht="13.5" thickTop="1">
      <c r="A29" s="75" t="s">
        <v>24</v>
      </c>
      <c r="B29" s="15" t="s">
        <v>5</v>
      </c>
      <c r="C29" s="43">
        <f>C11*0.7%</f>
        <v>5.3976999999999995</v>
      </c>
      <c r="D29" s="43">
        <f>D11*0.7%</f>
        <v>5.1219</v>
      </c>
      <c r="E29" s="43">
        <f>E11*0.7%</f>
        <v>2.8021</v>
      </c>
      <c r="F29" s="43">
        <f>F11*0.7%</f>
        <v>4.2455</v>
      </c>
      <c r="G29" s="45">
        <f>G11*0.1%</f>
        <v>0.5006</v>
      </c>
      <c r="H29" s="43">
        <f aca="true" t="shared" si="48" ref="H29:AY29">H11*0.7%</f>
        <v>4.125799999999999</v>
      </c>
      <c r="I29" s="43">
        <f t="shared" si="48"/>
        <v>3.7155999999999993</v>
      </c>
      <c r="J29" s="43">
        <f t="shared" si="48"/>
        <v>2.8301</v>
      </c>
      <c r="K29" s="43">
        <f t="shared" si="48"/>
        <v>4.030599999999999</v>
      </c>
      <c r="L29" s="43">
        <f t="shared" si="48"/>
        <v>3.6595999999999993</v>
      </c>
      <c r="M29" s="43">
        <f t="shared" si="48"/>
        <v>2.3960999999999997</v>
      </c>
      <c r="N29" s="43">
        <f t="shared" si="48"/>
        <v>3.7757999999999994</v>
      </c>
      <c r="O29" s="43">
        <f t="shared" si="48"/>
        <v>5.203099999999999</v>
      </c>
      <c r="P29" s="43">
        <f t="shared" si="48"/>
        <v>2.8139999999999996</v>
      </c>
      <c r="Q29" s="43">
        <f t="shared" si="48"/>
        <v>2.8251999999999997</v>
      </c>
      <c r="R29" s="43">
        <f t="shared" si="48"/>
        <v>5.308799999999999</v>
      </c>
      <c r="S29" s="43">
        <f t="shared" si="48"/>
        <v>4.2644</v>
      </c>
      <c r="T29" s="43">
        <f t="shared" si="48"/>
        <v>2.4058999999999995</v>
      </c>
      <c r="U29" s="43">
        <f t="shared" si="48"/>
        <v>5.002199999999999</v>
      </c>
      <c r="V29" s="43">
        <f t="shared" si="48"/>
        <v>3.6742999999999997</v>
      </c>
      <c r="W29" s="43">
        <f t="shared" si="48"/>
        <v>3.5944999999999996</v>
      </c>
      <c r="X29" s="43">
        <f t="shared" si="48"/>
        <v>3.7072</v>
      </c>
      <c r="Y29" s="43">
        <f t="shared" si="48"/>
        <v>2.8349999999999995</v>
      </c>
      <c r="Z29" s="43">
        <f t="shared" si="48"/>
        <v>3.647</v>
      </c>
      <c r="AA29" s="43">
        <f t="shared" si="48"/>
        <v>3.6385999999999994</v>
      </c>
      <c r="AB29" s="43">
        <f t="shared" si="48"/>
        <v>3.6169</v>
      </c>
      <c r="AC29" s="43">
        <f t="shared" si="48"/>
        <v>3.6582</v>
      </c>
      <c r="AD29" s="43">
        <f t="shared" si="48"/>
        <v>3.2829999999999995</v>
      </c>
      <c r="AE29" s="43">
        <f t="shared" si="48"/>
        <v>2.8966</v>
      </c>
      <c r="AF29" s="43">
        <f t="shared" si="48"/>
        <v>4.996599999999999</v>
      </c>
      <c r="AG29" s="43">
        <f t="shared" si="48"/>
        <v>2.3436</v>
      </c>
      <c r="AH29" s="43">
        <f t="shared" si="48"/>
        <v>3.6553999999999998</v>
      </c>
      <c r="AI29" s="43">
        <f t="shared" si="48"/>
        <v>2.3317</v>
      </c>
      <c r="AJ29" s="43">
        <f t="shared" si="48"/>
        <v>2.8440999999999996</v>
      </c>
      <c r="AK29" s="43">
        <f t="shared" si="48"/>
        <v>2.4549</v>
      </c>
      <c r="AL29" s="43">
        <f t="shared" si="48"/>
        <v>3.7099999999999995</v>
      </c>
      <c r="AM29" s="43">
        <f t="shared" si="48"/>
        <v>2.3477999999999994</v>
      </c>
      <c r="AN29" s="43">
        <f t="shared" si="48"/>
        <v>2.4107999999999996</v>
      </c>
      <c r="AO29" s="43">
        <f t="shared" si="48"/>
        <v>3.2906999999999997</v>
      </c>
      <c r="AP29" s="43">
        <f t="shared" si="48"/>
        <v>4.2440999999999995</v>
      </c>
      <c r="AQ29" s="43">
        <f t="shared" si="48"/>
        <v>3.9696999999999996</v>
      </c>
      <c r="AR29" s="43">
        <f t="shared" si="48"/>
        <v>3.6659</v>
      </c>
      <c r="AS29" s="43">
        <f t="shared" si="48"/>
        <v>4.2644</v>
      </c>
      <c r="AT29" s="43">
        <f t="shared" si="48"/>
        <v>4.276999999999999</v>
      </c>
      <c r="AU29" s="43">
        <f t="shared" si="48"/>
        <v>3.6602999999999994</v>
      </c>
      <c r="AV29" s="43">
        <f t="shared" si="48"/>
        <v>2.2925</v>
      </c>
      <c r="AW29" s="43">
        <f t="shared" si="48"/>
        <v>1.4888999999999997</v>
      </c>
      <c r="AX29" s="43">
        <f t="shared" si="48"/>
        <v>5.693099999999999</v>
      </c>
      <c r="AY29" s="43">
        <f t="shared" si="48"/>
        <v>2.7657</v>
      </c>
    </row>
    <row r="30" spans="1:51" ht="15" customHeight="1">
      <c r="A30" s="76"/>
      <c r="B30" s="12" t="s">
        <v>17</v>
      </c>
      <c r="C30" s="46">
        <f>45.32*C29</f>
        <v>244.62376399999997</v>
      </c>
      <c r="D30" s="47">
        <f>45.32*D29</f>
        <v>232.12450800000002</v>
      </c>
      <c r="E30" s="46">
        <f>45.32*E29</f>
        <v>126.99117199999999</v>
      </c>
      <c r="F30" s="47">
        <f>45.32*F29</f>
        <v>192.40606</v>
      </c>
      <c r="G30" s="48">
        <f>45.32*G29</f>
        <v>22.687192000000003</v>
      </c>
      <c r="H30" s="47">
        <f aca="true" t="shared" si="49" ref="H30:Q30">45.32*H29</f>
        <v>186.98125599999995</v>
      </c>
      <c r="I30" s="47">
        <f t="shared" si="49"/>
        <v>168.39099199999998</v>
      </c>
      <c r="J30" s="46">
        <f t="shared" si="49"/>
        <v>128.260132</v>
      </c>
      <c r="K30" s="47">
        <f t="shared" si="49"/>
        <v>182.66679199999996</v>
      </c>
      <c r="L30" s="48">
        <f t="shared" si="49"/>
        <v>165.85307199999997</v>
      </c>
      <c r="M30" s="46">
        <f t="shared" si="49"/>
        <v>108.59125199999998</v>
      </c>
      <c r="N30" s="47">
        <f t="shared" si="49"/>
        <v>171.11925599999998</v>
      </c>
      <c r="O30" s="48">
        <f t="shared" si="49"/>
        <v>235.80449199999995</v>
      </c>
      <c r="P30" s="46">
        <f t="shared" si="49"/>
        <v>127.53047999999998</v>
      </c>
      <c r="Q30" s="47">
        <f t="shared" si="49"/>
        <v>128.038064</v>
      </c>
      <c r="R30" s="47">
        <f aca="true" t="shared" si="50" ref="R30:AC30">45.32*R29</f>
        <v>240.59481599999995</v>
      </c>
      <c r="S30" s="47">
        <f t="shared" si="50"/>
        <v>193.262608</v>
      </c>
      <c r="T30" s="48">
        <f t="shared" si="50"/>
        <v>109.03538799999998</v>
      </c>
      <c r="U30" s="46">
        <f t="shared" si="50"/>
        <v>226.69970399999997</v>
      </c>
      <c r="V30" s="47">
        <f t="shared" si="50"/>
        <v>166.519276</v>
      </c>
      <c r="W30" s="47">
        <f t="shared" si="50"/>
        <v>162.90274</v>
      </c>
      <c r="X30" s="48">
        <f t="shared" si="50"/>
        <v>168.010304</v>
      </c>
      <c r="Y30" s="46">
        <f t="shared" si="50"/>
        <v>128.48219999999998</v>
      </c>
      <c r="Z30" s="47">
        <f t="shared" si="50"/>
        <v>165.28204</v>
      </c>
      <c r="AA30" s="47">
        <f t="shared" si="50"/>
        <v>164.90135199999997</v>
      </c>
      <c r="AB30" s="47">
        <f t="shared" si="50"/>
        <v>163.91790799999998</v>
      </c>
      <c r="AC30" s="48">
        <f t="shared" si="50"/>
        <v>165.789624</v>
      </c>
      <c r="AD30" s="47">
        <f aca="true" t="shared" si="51" ref="AD30:AI30">45.32*AD29</f>
        <v>148.78555999999998</v>
      </c>
      <c r="AE30" s="47">
        <f t="shared" si="51"/>
        <v>131.273912</v>
      </c>
      <c r="AF30" s="47">
        <f t="shared" si="51"/>
        <v>226.44591199999996</v>
      </c>
      <c r="AG30" s="48">
        <f t="shared" si="51"/>
        <v>106.211952</v>
      </c>
      <c r="AH30" s="47">
        <f t="shared" si="51"/>
        <v>165.662728</v>
      </c>
      <c r="AI30" s="48">
        <f t="shared" si="51"/>
        <v>105.672644</v>
      </c>
      <c r="AJ30" s="46">
        <f aca="true" t="shared" si="52" ref="AJ30:AP30">45.32*AJ29</f>
        <v>128.894612</v>
      </c>
      <c r="AK30" s="47">
        <f t="shared" si="52"/>
        <v>111.256068</v>
      </c>
      <c r="AL30" s="48">
        <f t="shared" si="52"/>
        <v>168.13719999999998</v>
      </c>
      <c r="AM30" s="47">
        <f t="shared" si="52"/>
        <v>106.40229599999998</v>
      </c>
      <c r="AN30" s="47">
        <f t="shared" si="52"/>
        <v>109.25745599999998</v>
      </c>
      <c r="AO30" s="47">
        <f t="shared" si="52"/>
        <v>149.134524</v>
      </c>
      <c r="AP30" s="48">
        <f t="shared" si="52"/>
        <v>192.34261199999997</v>
      </c>
      <c r="AQ30" s="47">
        <f>45.32*AQ29</f>
        <v>179.906804</v>
      </c>
      <c r="AR30" s="48">
        <f>45.32*AR29</f>
        <v>166.138588</v>
      </c>
      <c r="AS30" s="46">
        <f aca="true" t="shared" si="53" ref="AS30:AX30">45.32*AS29</f>
        <v>193.262608</v>
      </c>
      <c r="AT30" s="47">
        <f t="shared" si="53"/>
        <v>193.83363999999997</v>
      </c>
      <c r="AU30" s="48">
        <f t="shared" si="53"/>
        <v>165.88479599999997</v>
      </c>
      <c r="AV30" s="47">
        <f t="shared" si="53"/>
        <v>103.8961</v>
      </c>
      <c r="AW30" s="47">
        <f t="shared" si="53"/>
        <v>67.47694799999998</v>
      </c>
      <c r="AX30" s="48">
        <f t="shared" si="53"/>
        <v>258.01129199999997</v>
      </c>
      <c r="AY30" s="47">
        <f>45.32*AY29</f>
        <v>125.34152399999999</v>
      </c>
    </row>
    <row r="31" spans="1:51" ht="17.25" customHeight="1">
      <c r="A31" s="76"/>
      <c r="B31" s="12" t="s">
        <v>2</v>
      </c>
      <c r="C31" s="46">
        <f aca="true" t="shared" si="54" ref="C31:Q31">C30/C10/12</f>
        <v>0.026436666666666664</v>
      </c>
      <c r="D31" s="47">
        <f t="shared" si="54"/>
        <v>0.026436666666666667</v>
      </c>
      <c r="E31" s="46">
        <f t="shared" si="54"/>
        <v>0.026436666666666664</v>
      </c>
      <c r="F31" s="47">
        <f t="shared" si="54"/>
        <v>0.026436666666666667</v>
      </c>
      <c r="G31" s="48">
        <f t="shared" si="54"/>
        <v>0.0037766666666666673</v>
      </c>
      <c r="H31" s="47">
        <f t="shared" si="54"/>
        <v>0.02643666666666666</v>
      </c>
      <c r="I31" s="47">
        <f t="shared" si="54"/>
        <v>0.026436666666666667</v>
      </c>
      <c r="J31" s="46">
        <f t="shared" si="54"/>
        <v>0.026436666666666664</v>
      </c>
      <c r="K31" s="47">
        <f t="shared" si="54"/>
        <v>0.026436666666666664</v>
      </c>
      <c r="L31" s="48">
        <f t="shared" si="54"/>
        <v>0.026436666666666664</v>
      </c>
      <c r="M31" s="46">
        <f t="shared" si="54"/>
        <v>0.026436666666666664</v>
      </c>
      <c r="N31" s="47">
        <f t="shared" si="54"/>
        <v>0.026436666666666664</v>
      </c>
      <c r="O31" s="48">
        <f t="shared" si="54"/>
        <v>0.026436666666666664</v>
      </c>
      <c r="P31" s="46">
        <f t="shared" si="54"/>
        <v>0.026436666666666664</v>
      </c>
      <c r="Q31" s="47">
        <f t="shared" si="54"/>
        <v>0.026436666666666664</v>
      </c>
      <c r="R31" s="47">
        <f aca="true" t="shared" si="55" ref="R31:AC31">R30/R10/12</f>
        <v>0.026436666666666664</v>
      </c>
      <c r="S31" s="47">
        <f t="shared" si="55"/>
        <v>0.026436666666666664</v>
      </c>
      <c r="T31" s="48">
        <f t="shared" si="55"/>
        <v>0.026436666666666664</v>
      </c>
      <c r="U31" s="46">
        <f t="shared" si="55"/>
        <v>0.026436666666666664</v>
      </c>
      <c r="V31" s="47">
        <f t="shared" si="55"/>
        <v>0.026436666666666667</v>
      </c>
      <c r="W31" s="47">
        <f t="shared" si="55"/>
        <v>0.026436666666666664</v>
      </c>
      <c r="X31" s="48">
        <f t="shared" si="55"/>
        <v>0.026436666666666664</v>
      </c>
      <c r="Y31" s="46">
        <f t="shared" si="55"/>
        <v>0.026436666666666664</v>
      </c>
      <c r="Z31" s="47">
        <f t="shared" si="55"/>
        <v>0.026436666666666664</v>
      </c>
      <c r="AA31" s="47">
        <f t="shared" si="55"/>
        <v>0.026436666666666664</v>
      </c>
      <c r="AB31" s="47">
        <f t="shared" si="55"/>
        <v>0.026436666666666664</v>
      </c>
      <c r="AC31" s="48">
        <f t="shared" si="55"/>
        <v>0.026436666666666664</v>
      </c>
      <c r="AD31" s="47">
        <f aca="true" t="shared" si="56" ref="AD31:AI31">AD30/AD10/12</f>
        <v>0.026436666666666664</v>
      </c>
      <c r="AE31" s="47">
        <f t="shared" si="56"/>
        <v>0.026436666666666664</v>
      </c>
      <c r="AF31" s="47">
        <f t="shared" si="56"/>
        <v>0.026436666666666664</v>
      </c>
      <c r="AG31" s="48">
        <f t="shared" si="56"/>
        <v>0.026436666666666664</v>
      </c>
      <c r="AH31" s="47">
        <f t="shared" si="56"/>
        <v>0.026436666666666664</v>
      </c>
      <c r="AI31" s="48">
        <f t="shared" si="56"/>
        <v>0.026436666666666667</v>
      </c>
      <c r="AJ31" s="46">
        <f aca="true" t="shared" si="57" ref="AJ31:AP31">AJ30/AJ10/12</f>
        <v>0.026436666666666664</v>
      </c>
      <c r="AK31" s="47">
        <f t="shared" si="57"/>
        <v>0.026436666666666667</v>
      </c>
      <c r="AL31" s="48">
        <f t="shared" si="57"/>
        <v>0.026436666666666664</v>
      </c>
      <c r="AM31" s="47">
        <f t="shared" si="57"/>
        <v>0.026436666666666664</v>
      </c>
      <c r="AN31" s="47">
        <f t="shared" si="57"/>
        <v>0.026436666666666664</v>
      </c>
      <c r="AO31" s="47">
        <f t="shared" si="57"/>
        <v>0.026436666666666664</v>
      </c>
      <c r="AP31" s="48">
        <f t="shared" si="57"/>
        <v>0.026436666666666664</v>
      </c>
      <c r="AQ31" s="47">
        <f>AQ30/AQ10/12</f>
        <v>0.026436666666666664</v>
      </c>
      <c r="AR31" s="48">
        <f>AR30/AR10/12</f>
        <v>0.026436666666666664</v>
      </c>
      <c r="AS31" s="46">
        <f aca="true" t="shared" si="58" ref="AS31:AX31">AS30/AS10/12</f>
        <v>0.026436666666666664</v>
      </c>
      <c r="AT31" s="47">
        <f t="shared" si="58"/>
        <v>0.026436666666666664</v>
      </c>
      <c r="AU31" s="48">
        <f t="shared" si="58"/>
        <v>0.026436666666666664</v>
      </c>
      <c r="AV31" s="47">
        <f t="shared" si="58"/>
        <v>0.026436666666666667</v>
      </c>
      <c r="AW31" s="47">
        <f t="shared" si="58"/>
        <v>0.02643666666666666</v>
      </c>
      <c r="AX31" s="48">
        <f t="shared" si="58"/>
        <v>0.026436666666666664</v>
      </c>
      <c r="AY31" s="47">
        <f>AY30/AY10/12</f>
        <v>0.026436666666666664</v>
      </c>
    </row>
    <row r="32" spans="1:51" ht="15.75" customHeight="1" thickBot="1">
      <c r="A32" s="77"/>
      <c r="B32" s="16" t="s">
        <v>0</v>
      </c>
      <c r="C32" s="31" t="s">
        <v>18</v>
      </c>
      <c r="D32" s="31" t="s">
        <v>18</v>
      </c>
      <c r="E32" s="31" t="s">
        <v>18</v>
      </c>
      <c r="F32" s="31" t="s">
        <v>18</v>
      </c>
      <c r="G32" s="32" t="s">
        <v>18</v>
      </c>
      <c r="H32" s="31" t="s">
        <v>18</v>
      </c>
      <c r="I32" s="31" t="s">
        <v>18</v>
      </c>
      <c r="J32" s="31" t="s">
        <v>18</v>
      </c>
      <c r="K32" s="31" t="s">
        <v>18</v>
      </c>
      <c r="L32" s="32" t="s">
        <v>18</v>
      </c>
      <c r="M32" s="31" t="s">
        <v>18</v>
      </c>
      <c r="N32" s="31" t="s">
        <v>18</v>
      </c>
      <c r="O32" s="32" t="s">
        <v>18</v>
      </c>
      <c r="P32" s="31" t="s">
        <v>18</v>
      </c>
      <c r="Q32" s="31" t="s">
        <v>18</v>
      </c>
      <c r="R32" s="31" t="s">
        <v>18</v>
      </c>
      <c r="S32" s="31" t="s">
        <v>18</v>
      </c>
      <c r="T32" s="32" t="s">
        <v>18</v>
      </c>
      <c r="U32" s="31" t="s">
        <v>18</v>
      </c>
      <c r="V32" s="31" t="s">
        <v>18</v>
      </c>
      <c r="W32" s="31" t="s">
        <v>18</v>
      </c>
      <c r="X32" s="32" t="s">
        <v>18</v>
      </c>
      <c r="Y32" s="31" t="s">
        <v>18</v>
      </c>
      <c r="Z32" s="31" t="s">
        <v>18</v>
      </c>
      <c r="AA32" s="31" t="s">
        <v>18</v>
      </c>
      <c r="AB32" s="31" t="s">
        <v>18</v>
      </c>
      <c r="AC32" s="32" t="s">
        <v>18</v>
      </c>
      <c r="AD32" s="31" t="s">
        <v>18</v>
      </c>
      <c r="AE32" s="31" t="s">
        <v>18</v>
      </c>
      <c r="AF32" s="31" t="s">
        <v>18</v>
      </c>
      <c r="AG32" s="32" t="s">
        <v>18</v>
      </c>
      <c r="AH32" s="31" t="s">
        <v>18</v>
      </c>
      <c r="AI32" s="32" t="s">
        <v>18</v>
      </c>
      <c r="AJ32" s="31" t="s">
        <v>18</v>
      </c>
      <c r="AK32" s="31" t="s">
        <v>18</v>
      </c>
      <c r="AL32" s="32" t="s">
        <v>18</v>
      </c>
      <c r="AM32" s="31" t="s">
        <v>18</v>
      </c>
      <c r="AN32" s="31" t="s">
        <v>18</v>
      </c>
      <c r="AO32" s="31" t="s">
        <v>18</v>
      </c>
      <c r="AP32" s="32" t="s">
        <v>18</v>
      </c>
      <c r="AQ32" s="31" t="s">
        <v>18</v>
      </c>
      <c r="AR32" s="32" t="s">
        <v>18</v>
      </c>
      <c r="AS32" s="31" t="s">
        <v>18</v>
      </c>
      <c r="AT32" s="31" t="s">
        <v>18</v>
      </c>
      <c r="AU32" s="32" t="s">
        <v>18</v>
      </c>
      <c r="AV32" s="31" t="s">
        <v>18</v>
      </c>
      <c r="AW32" s="31" t="s">
        <v>18</v>
      </c>
      <c r="AX32" s="32" t="s">
        <v>18</v>
      </c>
      <c r="AY32" s="31" t="s">
        <v>18</v>
      </c>
    </row>
    <row r="33" spans="1:51" ht="12.75" customHeight="1" thickTop="1">
      <c r="A33" s="67" t="s">
        <v>25</v>
      </c>
      <c r="B33" s="18" t="s">
        <v>19</v>
      </c>
      <c r="C33" s="49"/>
      <c r="D33" s="44"/>
      <c r="E33" s="49"/>
      <c r="F33" s="44"/>
      <c r="G33" s="50"/>
      <c r="H33" s="44"/>
      <c r="I33" s="44"/>
      <c r="J33" s="49"/>
      <c r="K33" s="44"/>
      <c r="L33" s="50"/>
      <c r="M33" s="49"/>
      <c r="N33" s="44"/>
      <c r="O33" s="50"/>
      <c r="P33" s="49"/>
      <c r="Q33" s="44"/>
      <c r="R33" s="44"/>
      <c r="S33" s="44"/>
      <c r="T33" s="50"/>
      <c r="U33" s="49">
        <v>24</v>
      </c>
      <c r="V33" s="44">
        <v>16</v>
      </c>
      <c r="W33" s="44">
        <v>16</v>
      </c>
      <c r="X33" s="50">
        <v>16</v>
      </c>
      <c r="Y33" s="49">
        <v>18</v>
      </c>
      <c r="Z33" s="44">
        <v>16</v>
      </c>
      <c r="AA33" s="44">
        <v>16</v>
      </c>
      <c r="AB33" s="44">
        <v>16</v>
      </c>
      <c r="AC33" s="50">
        <v>16</v>
      </c>
      <c r="AD33" s="44">
        <v>12</v>
      </c>
      <c r="AE33" s="44">
        <v>20</v>
      </c>
      <c r="AF33" s="44">
        <v>24</v>
      </c>
      <c r="AG33" s="50">
        <v>10</v>
      </c>
      <c r="AH33" s="44">
        <v>16</v>
      </c>
      <c r="AI33" s="50">
        <v>10</v>
      </c>
      <c r="AJ33" s="49">
        <v>18</v>
      </c>
      <c r="AK33" s="44">
        <v>8</v>
      </c>
      <c r="AL33" s="50">
        <v>16</v>
      </c>
      <c r="AM33" s="44">
        <v>10</v>
      </c>
      <c r="AN33" s="44">
        <v>10</v>
      </c>
      <c r="AO33" s="44">
        <v>12</v>
      </c>
      <c r="AP33" s="50">
        <v>18</v>
      </c>
      <c r="AQ33" s="44">
        <v>14</v>
      </c>
      <c r="AR33" s="50">
        <v>16</v>
      </c>
      <c r="AS33" s="49">
        <v>20</v>
      </c>
      <c r="AT33" s="44">
        <v>16</v>
      </c>
      <c r="AU33" s="50">
        <v>16</v>
      </c>
      <c r="AV33" s="44">
        <v>10</v>
      </c>
      <c r="AW33" s="44">
        <v>6</v>
      </c>
      <c r="AX33" s="50">
        <v>32</v>
      </c>
      <c r="AY33" s="44">
        <v>16</v>
      </c>
    </row>
    <row r="34" spans="1:51" ht="12.75" customHeight="1">
      <c r="A34" s="68"/>
      <c r="B34" s="11" t="s">
        <v>4</v>
      </c>
      <c r="C34" s="51">
        <v>0</v>
      </c>
      <c r="D34" s="47">
        <v>0</v>
      </c>
      <c r="E34" s="51">
        <f>E33*10%</f>
        <v>0</v>
      </c>
      <c r="F34" s="51">
        <f>F33*0.1</f>
        <v>0</v>
      </c>
      <c r="G34" s="52">
        <f>G33*0.1</f>
        <v>0</v>
      </c>
      <c r="H34" s="51">
        <f>H33*0.1</f>
        <v>0</v>
      </c>
      <c r="I34" s="51">
        <f>I33*0.1</f>
        <v>0</v>
      </c>
      <c r="J34" s="51">
        <f>J33*10%</f>
        <v>0</v>
      </c>
      <c r="K34" s="51">
        <f>K33*0.1</f>
        <v>0</v>
      </c>
      <c r="L34" s="52">
        <f>L33*0.1</f>
        <v>0</v>
      </c>
      <c r="M34" s="51">
        <f>M33*10%</f>
        <v>0</v>
      </c>
      <c r="N34" s="51">
        <f>N33*0.1</f>
        <v>0</v>
      </c>
      <c r="O34" s="52">
        <f>O33*0.1</f>
        <v>0</v>
      </c>
      <c r="P34" s="51">
        <f>P33*10%</f>
        <v>0</v>
      </c>
      <c r="Q34" s="51">
        <f>Q33*0.1</f>
        <v>0</v>
      </c>
      <c r="R34" s="51">
        <f>R33*0.1</f>
        <v>0</v>
      </c>
      <c r="S34" s="51">
        <f>S33*0.1</f>
        <v>0</v>
      </c>
      <c r="T34" s="52">
        <f>T33*0.1</f>
        <v>0</v>
      </c>
      <c r="U34" s="51">
        <f>U33*10%</f>
        <v>2.4000000000000004</v>
      </c>
      <c r="V34" s="51">
        <f>V33*0.1</f>
        <v>1.6</v>
      </c>
      <c r="W34" s="51">
        <f>W33*0.1</f>
        <v>1.6</v>
      </c>
      <c r="X34" s="52">
        <f>X33*0.1</f>
        <v>1.6</v>
      </c>
      <c r="Y34" s="51">
        <f>Y33*10%</f>
        <v>1.8</v>
      </c>
      <c r="Z34" s="51">
        <f aca="true" t="shared" si="59" ref="Z34:AI34">Z33*0.1</f>
        <v>1.6</v>
      </c>
      <c r="AA34" s="51">
        <f t="shared" si="59"/>
        <v>1.6</v>
      </c>
      <c r="AB34" s="51">
        <f t="shared" si="59"/>
        <v>1.6</v>
      </c>
      <c r="AC34" s="52">
        <f t="shared" si="59"/>
        <v>1.6</v>
      </c>
      <c r="AD34" s="51">
        <f t="shared" si="59"/>
        <v>1.2000000000000002</v>
      </c>
      <c r="AE34" s="52">
        <f t="shared" si="59"/>
        <v>2</v>
      </c>
      <c r="AF34" s="51">
        <f t="shared" si="59"/>
        <v>2.4000000000000004</v>
      </c>
      <c r="AG34" s="52">
        <f t="shared" si="59"/>
        <v>1</v>
      </c>
      <c r="AH34" s="51">
        <f t="shared" si="59"/>
        <v>1.6</v>
      </c>
      <c r="AI34" s="52">
        <f t="shared" si="59"/>
        <v>1</v>
      </c>
      <c r="AJ34" s="51">
        <f>AJ33*8%</f>
        <v>1.44</v>
      </c>
      <c r="AK34" s="51">
        <f aca="true" t="shared" si="60" ref="AK34:AQ34">AK33*0.1</f>
        <v>0.8</v>
      </c>
      <c r="AL34" s="52">
        <f t="shared" si="60"/>
        <v>1.6</v>
      </c>
      <c r="AM34" s="52">
        <f t="shared" si="60"/>
        <v>1</v>
      </c>
      <c r="AN34" s="51">
        <f t="shared" si="60"/>
        <v>1</v>
      </c>
      <c r="AO34" s="51">
        <f t="shared" si="60"/>
        <v>1.2000000000000002</v>
      </c>
      <c r="AP34" s="52">
        <f t="shared" si="60"/>
        <v>1.8</v>
      </c>
      <c r="AQ34" s="51">
        <f t="shared" si="60"/>
        <v>1.4000000000000001</v>
      </c>
      <c r="AR34" s="52">
        <f>AR33*0.07</f>
        <v>1.12</v>
      </c>
      <c r="AS34" s="51">
        <f>AS33*8%</f>
        <v>1.6</v>
      </c>
      <c r="AT34" s="51">
        <f aca="true" t="shared" si="61" ref="AT34:AY34">AT33*0.1</f>
        <v>1.6</v>
      </c>
      <c r="AU34" s="52">
        <f t="shared" si="61"/>
        <v>1.6</v>
      </c>
      <c r="AV34" s="52">
        <f t="shared" si="61"/>
        <v>1</v>
      </c>
      <c r="AW34" s="51">
        <f t="shared" si="61"/>
        <v>0.6000000000000001</v>
      </c>
      <c r="AX34" s="52">
        <f t="shared" si="61"/>
        <v>3.2</v>
      </c>
      <c r="AY34" s="51">
        <f t="shared" si="61"/>
        <v>1.6</v>
      </c>
    </row>
    <row r="35" spans="1:51" ht="18.75" customHeight="1">
      <c r="A35" s="68"/>
      <c r="B35" s="10" t="s">
        <v>1</v>
      </c>
      <c r="C35" s="53">
        <v>0</v>
      </c>
      <c r="D35" s="47">
        <v>0</v>
      </c>
      <c r="E35" s="53">
        <f aca="true" t="shared" si="62" ref="E35:O35">E34*1209.48</f>
        <v>0</v>
      </c>
      <c r="F35" s="53">
        <f t="shared" si="62"/>
        <v>0</v>
      </c>
      <c r="G35" s="54">
        <f t="shared" si="62"/>
        <v>0</v>
      </c>
      <c r="H35" s="53">
        <f t="shared" si="62"/>
        <v>0</v>
      </c>
      <c r="I35" s="53">
        <f t="shared" si="62"/>
        <v>0</v>
      </c>
      <c r="J35" s="53">
        <f t="shared" si="62"/>
        <v>0</v>
      </c>
      <c r="K35" s="53">
        <f t="shared" si="62"/>
        <v>0</v>
      </c>
      <c r="L35" s="54">
        <f t="shared" si="62"/>
        <v>0</v>
      </c>
      <c r="M35" s="53">
        <f t="shared" si="62"/>
        <v>0</v>
      </c>
      <c r="N35" s="53">
        <f t="shared" si="62"/>
        <v>0</v>
      </c>
      <c r="O35" s="54">
        <f t="shared" si="62"/>
        <v>0</v>
      </c>
      <c r="P35" s="53">
        <f>P34*1209.48</f>
        <v>0</v>
      </c>
      <c r="Q35" s="53">
        <f>Q34*1209.48</f>
        <v>0</v>
      </c>
      <c r="R35" s="53">
        <f>R34*1209.48</f>
        <v>0</v>
      </c>
      <c r="S35" s="53">
        <f>S34*1209.48</f>
        <v>0</v>
      </c>
      <c r="T35" s="54">
        <f>T34*1209.48</f>
        <v>0</v>
      </c>
      <c r="U35" s="53">
        <f aca="true" t="shared" si="63" ref="U35:Z35">U34*1209.48</f>
        <v>2902.7520000000004</v>
      </c>
      <c r="V35" s="53">
        <f t="shared" si="63"/>
        <v>1935.1680000000001</v>
      </c>
      <c r="W35" s="53">
        <f t="shared" si="63"/>
        <v>1935.1680000000001</v>
      </c>
      <c r="X35" s="54">
        <f t="shared" si="63"/>
        <v>1935.1680000000001</v>
      </c>
      <c r="Y35" s="53">
        <f t="shared" si="63"/>
        <v>2177.0640000000003</v>
      </c>
      <c r="Z35" s="53">
        <f t="shared" si="63"/>
        <v>1935.1680000000001</v>
      </c>
      <c r="AA35" s="53">
        <f>AA34*1209.48</f>
        <v>1935.1680000000001</v>
      </c>
      <c r="AB35" s="53">
        <f>AB34*1209.48</f>
        <v>1935.1680000000001</v>
      </c>
      <c r="AC35" s="54">
        <f>AC34*1209.48</f>
        <v>1935.1680000000001</v>
      </c>
      <c r="AD35" s="53">
        <f>AD34*1209.48</f>
        <v>1451.3760000000002</v>
      </c>
      <c r="AE35" s="47">
        <v>0</v>
      </c>
      <c r="AF35" s="53">
        <f aca="true" t="shared" si="64" ref="AF35:AL35">AF34*1209.48</f>
        <v>2902.7520000000004</v>
      </c>
      <c r="AG35" s="54">
        <f t="shared" si="64"/>
        <v>1209.48</v>
      </c>
      <c r="AH35" s="53">
        <f t="shared" si="64"/>
        <v>1935.1680000000001</v>
      </c>
      <c r="AI35" s="54">
        <f t="shared" si="64"/>
        <v>1209.48</v>
      </c>
      <c r="AJ35" s="53">
        <f t="shared" si="64"/>
        <v>1741.6512</v>
      </c>
      <c r="AK35" s="53">
        <f t="shared" si="64"/>
        <v>967.5840000000001</v>
      </c>
      <c r="AL35" s="54">
        <f t="shared" si="64"/>
        <v>1935.1680000000001</v>
      </c>
      <c r="AM35" s="47">
        <v>0</v>
      </c>
      <c r="AN35" s="53">
        <f aca="true" t="shared" si="65" ref="AN35:AU35">AN34*1209.48</f>
        <v>1209.48</v>
      </c>
      <c r="AO35" s="53">
        <f t="shared" si="65"/>
        <v>1451.3760000000002</v>
      </c>
      <c r="AP35" s="54">
        <f t="shared" si="65"/>
        <v>2177.0640000000003</v>
      </c>
      <c r="AQ35" s="53">
        <f t="shared" si="65"/>
        <v>1693.2720000000002</v>
      </c>
      <c r="AR35" s="54">
        <f t="shared" si="65"/>
        <v>1354.6176</v>
      </c>
      <c r="AS35" s="53">
        <f t="shared" si="65"/>
        <v>1935.1680000000001</v>
      </c>
      <c r="AT35" s="53">
        <f t="shared" si="65"/>
        <v>1935.1680000000001</v>
      </c>
      <c r="AU35" s="54">
        <f t="shared" si="65"/>
        <v>1935.1680000000001</v>
      </c>
      <c r="AV35" s="47">
        <v>0</v>
      </c>
      <c r="AW35" s="53">
        <f>AW34*1209.48</f>
        <v>725.6880000000001</v>
      </c>
      <c r="AX35" s="54">
        <f>AX34*1209.48</f>
        <v>3870.3360000000002</v>
      </c>
      <c r="AY35" s="53">
        <f>AY34*1209.48</f>
        <v>1935.1680000000001</v>
      </c>
    </row>
    <row r="36" spans="1:51" ht="18" customHeight="1">
      <c r="A36" s="68"/>
      <c r="B36" s="10" t="s">
        <v>2</v>
      </c>
      <c r="C36" s="55">
        <v>0</v>
      </c>
      <c r="D36" s="47">
        <v>0</v>
      </c>
      <c r="E36" s="55">
        <f aca="true" t="shared" si="66" ref="E36:O36">E35/E10</f>
        <v>0</v>
      </c>
      <c r="F36" s="55">
        <f t="shared" si="66"/>
        <v>0</v>
      </c>
      <c r="G36" s="56">
        <f t="shared" si="66"/>
        <v>0</v>
      </c>
      <c r="H36" s="55">
        <f t="shared" si="66"/>
        <v>0</v>
      </c>
      <c r="I36" s="55">
        <f t="shared" si="66"/>
        <v>0</v>
      </c>
      <c r="J36" s="55">
        <f t="shared" si="66"/>
        <v>0</v>
      </c>
      <c r="K36" s="55">
        <f t="shared" si="66"/>
        <v>0</v>
      </c>
      <c r="L36" s="56">
        <f t="shared" si="66"/>
        <v>0</v>
      </c>
      <c r="M36" s="55">
        <f t="shared" si="66"/>
        <v>0</v>
      </c>
      <c r="N36" s="55">
        <f t="shared" si="66"/>
        <v>0</v>
      </c>
      <c r="O36" s="56">
        <f t="shared" si="66"/>
        <v>0</v>
      </c>
      <c r="P36" s="55">
        <f>P35/P10</f>
        <v>0</v>
      </c>
      <c r="Q36" s="55">
        <f>Q35/Q10</f>
        <v>0</v>
      </c>
      <c r="R36" s="55">
        <f>R35/R10</f>
        <v>0</v>
      </c>
      <c r="S36" s="55">
        <f>S35/S10</f>
        <v>0</v>
      </c>
      <c r="T36" s="56">
        <f>T35/T10</f>
        <v>0</v>
      </c>
      <c r="U36" s="55">
        <f aca="true" t="shared" si="67" ref="U36:Z36">U35/U10</f>
        <v>4.06206549118388</v>
      </c>
      <c r="V36" s="55">
        <f t="shared" si="67"/>
        <v>3.6867365212421417</v>
      </c>
      <c r="W36" s="55">
        <f t="shared" si="67"/>
        <v>3.768584225900682</v>
      </c>
      <c r="X36" s="56">
        <f t="shared" si="67"/>
        <v>3.6540181268882175</v>
      </c>
      <c r="Y36" s="55">
        <f t="shared" si="67"/>
        <v>5.375466666666667</v>
      </c>
      <c r="Z36" s="55">
        <f t="shared" si="67"/>
        <v>3.714333973128599</v>
      </c>
      <c r="AA36" s="55">
        <f>AA35/AA10</f>
        <v>3.7229088110811857</v>
      </c>
      <c r="AB36" s="55">
        <f>AB35/AB10</f>
        <v>3.7452448229146507</v>
      </c>
      <c r="AC36" s="56">
        <f>AC35/AC10</f>
        <v>3.7029621125143515</v>
      </c>
      <c r="AD36" s="55">
        <f>AD35/AD10</f>
        <v>3.094618336886994</v>
      </c>
      <c r="AE36" s="47">
        <v>0</v>
      </c>
      <c r="AF36" s="55">
        <f aca="true" t="shared" si="68" ref="AF36:AL36">AF35/AF10</f>
        <v>4.066618100308211</v>
      </c>
      <c r="AG36" s="56">
        <f t="shared" si="68"/>
        <v>3.6125448028673834</v>
      </c>
      <c r="AH36" s="55">
        <f t="shared" si="68"/>
        <v>3.70579854461892</v>
      </c>
      <c r="AI36" s="56">
        <f t="shared" si="68"/>
        <v>3.6309816871810265</v>
      </c>
      <c r="AJ36" s="55">
        <f t="shared" si="68"/>
        <v>4.286613832143736</v>
      </c>
      <c r="AK36" s="55">
        <f t="shared" si="68"/>
        <v>2.7590076988879386</v>
      </c>
      <c r="AL36" s="56">
        <f t="shared" si="68"/>
        <v>3.651260377358491</v>
      </c>
      <c r="AM36" s="47">
        <v>0</v>
      </c>
      <c r="AN36" s="55">
        <f aca="true" t="shared" si="69" ref="AN36:AU36">AN35/AN10</f>
        <v>3.5118466898954708</v>
      </c>
      <c r="AO36" s="55">
        <f t="shared" si="69"/>
        <v>3.087377153797065</v>
      </c>
      <c r="AP36" s="56">
        <f t="shared" si="69"/>
        <v>3.5907372587827817</v>
      </c>
      <c r="AQ36" s="55">
        <f t="shared" si="69"/>
        <v>2.985843766531476</v>
      </c>
      <c r="AR36" s="56">
        <f t="shared" si="69"/>
        <v>2.5866289860607217</v>
      </c>
      <c r="AS36" s="55">
        <f t="shared" si="69"/>
        <v>3.1765725541694025</v>
      </c>
      <c r="AT36" s="55">
        <f t="shared" si="69"/>
        <v>3.167214402618658</v>
      </c>
      <c r="AU36" s="56">
        <f t="shared" si="69"/>
        <v>3.7008376362593234</v>
      </c>
      <c r="AV36" s="47">
        <v>0</v>
      </c>
      <c r="AW36" s="55">
        <f>AW35/AW10</f>
        <v>3.4117912552891405</v>
      </c>
      <c r="AX36" s="56">
        <f>AX35/AX10</f>
        <v>4.758804869052011</v>
      </c>
      <c r="AY36" s="55">
        <f>AY35/AY10</f>
        <v>4.897919514047077</v>
      </c>
    </row>
    <row r="37" spans="1:51" ht="18" customHeight="1" thickBot="1">
      <c r="A37" s="69"/>
      <c r="B37" s="16" t="s">
        <v>0</v>
      </c>
      <c r="C37" s="31" t="s">
        <v>18</v>
      </c>
      <c r="D37" s="31" t="s">
        <v>18</v>
      </c>
      <c r="E37" s="31" t="s">
        <v>18</v>
      </c>
      <c r="F37" s="31" t="s">
        <v>18</v>
      </c>
      <c r="G37" s="32" t="s">
        <v>18</v>
      </c>
      <c r="H37" s="31" t="s">
        <v>18</v>
      </c>
      <c r="I37" s="31" t="s">
        <v>18</v>
      </c>
      <c r="J37" s="31" t="s">
        <v>18</v>
      </c>
      <c r="K37" s="31" t="s">
        <v>18</v>
      </c>
      <c r="L37" s="32" t="s">
        <v>18</v>
      </c>
      <c r="M37" s="31" t="s">
        <v>18</v>
      </c>
      <c r="N37" s="31" t="s">
        <v>18</v>
      </c>
      <c r="O37" s="32" t="s">
        <v>18</v>
      </c>
      <c r="P37" s="31" t="s">
        <v>18</v>
      </c>
      <c r="Q37" s="31" t="s">
        <v>18</v>
      </c>
      <c r="R37" s="31" t="s">
        <v>18</v>
      </c>
      <c r="S37" s="31" t="s">
        <v>18</v>
      </c>
      <c r="T37" s="32" t="s">
        <v>18</v>
      </c>
      <c r="U37" s="31" t="s">
        <v>18</v>
      </c>
      <c r="V37" s="31" t="s">
        <v>18</v>
      </c>
      <c r="W37" s="31" t="s">
        <v>18</v>
      </c>
      <c r="X37" s="32" t="s">
        <v>18</v>
      </c>
      <c r="Y37" s="31" t="s">
        <v>18</v>
      </c>
      <c r="Z37" s="31" t="s">
        <v>18</v>
      </c>
      <c r="AA37" s="31" t="s">
        <v>18</v>
      </c>
      <c r="AB37" s="31" t="s">
        <v>18</v>
      </c>
      <c r="AC37" s="32" t="s">
        <v>18</v>
      </c>
      <c r="AD37" s="31" t="s">
        <v>18</v>
      </c>
      <c r="AE37" s="31" t="s">
        <v>18</v>
      </c>
      <c r="AF37" s="31" t="s">
        <v>18</v>
      </c>
      <c r="AG37" s="32" t="s">
        <v>18</v>
      </c>
      <c r="AH37" s="31" t="s">
        <v>18</v>
      </c>
      <c r="AI37" s="32" t="s">
        <v>18</v>
      </c>
      <c r="AJ37" s="31" t="s">
        <v>18</v>
      </c>
      <c r="AK37" s="31" t="s">
        <v>18</v>
      </c>
      <c r="AL37" s="32" t="s">
        <v>18</v>
      </c>
      <c r="AM37" s="31" t="s">
        <v>18</v>
      </c>
      <c r="AN37" s="31" t="s">
        <v>18</v>
      </c>
      <c r="AO37" s="31" t="s">
        <v>18</v>
      </c>
      <c r="AP37" s="32" t="s">
        <v>18</v>
      </c>
      <c r="AQ37" s="31" t="s">
        <v>18</v>
      </c>
      <c r="AR37" s="32" t="s">
        <v>18</v>
      </c>
      <c r="AS37" s="31" t="s">
        <v>18</v>
      </c>
      <c r="AT37" s="31" t="s">
        <v>18</v>
      </c>
      <c r="AU37" s="32" t="s">
        <v>18</v>
      </c>
      <c r="AV37" s="31" t="s">
        <v>18</v>
      </c>
      <c r="AW37" s="31" t="s">
        <v>18</v>
      </c>
      <c r="AX37" s="32" t="s">
        <v>18</v>
      </c>
      <c r="AY37" s="31" t="s">
        <v>18</v>
      </c>
    </row>
    <row r="38" spans="1:52" s="1" customFormat="1" ht="19.5" customHeight="1" thickTop="1">
      <c r="A38" s="78" t="s">
        <v>16</v>
      </c>
      <c r="B38" s="78"/>
      <c r="C38" s="57">
        <f aca="true" t="shared" si="70" ref="C38:Q38">C13+C17+C22+C26+C30+C35</f>
        <v>48889.032855000005</v>
      </c>
      <c r="D38" s="57">
        <f t="shared" si="70"/>
        <v>50729.783085</v>
      </c>
      <c r="E38" s="57">
        <f t="shared" si="70"/>
        <v>26059.364114999997</v>
      </c>
      <c r="F38" s="57">
        <f t="shared" si="70"/>
        <v>39546.861825</v>
      </c>
      <c r="G38" s="57">
        <f t="shared" si="70"/>
        <v>32544.471816000005</v>
      </c>
      <c r="H38" s="57">
        <f t="shared" si="70"/>
        <v>40971.425070000005</v>
      </c>
      <c r="I38" s="57">
        <f t="shared" si="70"/>
        <v>33819.85194</v>
      </c>
      <c r="J38" s="57">
        <f t="shared" si="70"/>
        <v>26402.225115</v>
      </c>
      <c r="K38" s="57">
        <f t="shared" si="70"/>
        <v>37347.63459</v>
      </c>
      <c r="L38" s="57">
        <f t="shared" si="70"/>
        <v>34093.229783999996</v>
      </c>
      <c r="M38" s="57">
        <f t="shared" si="70"/>
        <v>21933.645615</v>
      </c>
      <c r="N38" s="57">
        <f t="shared" si="70"/>
        <v>36699.01677</v>
      </c>
      <c r="O38" s="57">
        <f t="shared" si="70"/>
        <v>48048.876924000004</v>
      </c>
      <c r="P38" s="57">
        <f t="shared" si="70"/>
        <v>26213.537700000004</v>
      </c>
      <c r="Q38" s="57">
        <f t="shared" si="70"/>
        <v>26057.77998</v>
      </c>
      <c r="R38" s="57">
        <f aca="true" t="shared" si="71" ref="R38:AC38">R13+R17+R22+R26+R30+R35</f>
        <v>48700.07712</v>
      </c>
      <c r="S38" s="57">
        <f t="shared" si="71"/>
        <v>38989.95006</v>
      </c>
      <c r="T38" s="57">
        <f t="shared" si="71"/>
        <v>24105.992136</v>
      </c>
      <c r="U38" s="57">
        <f t="shared" si="71"/>
        <v>48958.68033</v>
      </c>
      <c r="V38" s="57">
        <f t="shared" si="71"/>
        <v>35960.188545000005</v>
      </c>
      <c r="W38" s="57">
        <f t="shared" si="71"/>
        <v>35255.460374999995</v>
      </c>
      <c r="X38" s="57">
        <f t="shared" si="71"/>
        <v>36372.830688</v>
      </c>
      <c r="Y38" s="57">
        <f t="shared" si="71"/>
        <v>28091.32245</v>
      </c>
      <c r="Z38" s="57">
        <f t="shared" si="71"/>
        <v>36136.47465</v>
      </c>
      <c r="AA38" s="57">
        <f t="shared" si="71"/>
        <v>35889.39099</v>
      </c>
      <c r="AB38" s="57">
        <f t="shared" si="71"/>
        <v>35464.758735</v>
      </c>
      <c r="AC38" s="57">
        <f t="shared" si="71"/>
        <v>35835.89092799999</v>
      </c>
      <c r="AD38" s="57">
        <f aca="true" t="shared" si="72" ref="AD38:AI38">AD13+AD17+AD22+AD26+AD30+AD35</f>
        <v>33648.21105</v>
      </c>
      <c r="AE38" s="57">
        <f t="shared" si="72"/>
        <v>27703.94829</v>
      </c>
      <c r="AF38" s="57">
        <f t="shared" si="72"/>
        <v>48531.32529</v>
      </c>
      <c r="AG38" s="57">
        <f t="shared" si="72"/>
        <v>22520.157144000008</v>
      </c>
      <c r="AH38" s="57">
        <f t="shared" si="72"/>
        <v>35956.22391000001</v>
      </c>
      <c r="AI38" s="57">
        <f t="shared" si="72"/>
        <v>22392.873467999998</v>
      </c>
      <c r="AJ38" s="57">
        <f aca="true" t="shared" si="73" ref="AJ38:AP38">AJ13+AJ17+AJ22+AJ26+AJ30+AJ35</f>
        <v>27847.909815000003</v>
      </c>
      <c r="AK38" s="57">
        <f t="shared" si="73"/>
        <v>24866.739434999996</v>
      </c>
      <c r="AL38" s="57">
        <f t="shared" si="73"/>
        <v>36067.8774</v>
      </c>
      <c r="AM38" s="57">
        <f t="shared" si="73"/>
        <v>21870.591570000004</v>
      </c>
      <c r="AN38" s="57">
        <f t="shared" si="73"/>
        <v>23179.34742</v>
      </c>
      <c r="AO38" s="57">
        <f t="shared" si="73"/>
        <v>33585.363405</v>
      </c>
      <c r="AP38" s="57">
        <f t="shared" si="73"/>
        <v>41064.256404</v>
      </c>
      <c r="AQ38" s="57">
        <f>AQ13+AQ17+AQ22+AQ26+AQ30+AQ35</f>
        <v>38883.213854999995</v>
      </c>
      <c r="AR38" s="57">
        <f>AR13+AR17+AR22+AR26+AR30+AR35</f>
        <v>36380.899236</v>
      </c>
      <c r="AS38" s="57">
        <f aca="true" t="shared" si="74" ref="AS38:AX38">AS13+AS17+AS22+AS26+AS30+AS35</f>
        <v>44347.35438</v>
      </c>
      <c r="AT38" s="57">
        <f t="shared" si="74"/>
        <v>43668.33974999999</v>
      </c>
      <c r="AU38" s="57">
        <f t="shared" si="74"/>
        <v>36115.748412</v>
      </c>
      <c r="AV38" s="57">
        <f t="shared" si="74"/>
        <v>21583.828875000003</v>
      </c>
      <c r="AW38" s="57">
        <f t="shared" si="74"/>
        <v>14193.878534999998</v>
      </c>
      <c r="AX38" s="57">
        <f t="shared" si="74"/>
        <v>57119.457324</v>
      </c>
      <c r="AY38" s="57">
        <f>AY13+AY17+AY22+AY26+AY30+AY35</f>
        <v>29096.119455000004</v>
      </c>
      <c r="AZ38" s="66">
        <f>SUM(C38:AY38)</f>
        <v>1689741.4186139994</v>
      </c>
    </row>
    <row r="39" spans="3:51" s="1" customFormat="1" ht="12.75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  <row r="40" spans="3:51" s="1" customFormat="1" ht="12.75">
      <c r="C40" s="59">
        <f aca="true" t="shared" si="75" ref="C40:Q40">C38/C10/12</f>
        <v>5.283473053105953</v>
      </c>
      <c r="D40" s="59">
        <f t="shared" si="75"/>
        <v>5.777616405289053</v>
      </c>
      <c r="E40" s="59">
        <f t="shared" si="75"/>
        <v>5.424965466525105</v>
      </c>
      <c r="F40" s="59">
        <f t="shared" si="75"/>
        <v>5.433754029266282</v>
      </c>
      <c r="G40" s="59">
        <f t="shared" si="75"/>
        <v>5.417577542948462</v>
      </c>
      <c r="H40" s="59">
        <f t="shared" si="75"/>
        <v>5.792815443671532</v>
      </c>
      <c r="I40" s="59">
        <f t="shared" si="75"/>
        <v>5.30957233421251</v>
      </c>
      <c r="J40" s="59">
        <f t="shared" si="75"/>
        <v>5.441962469082365</v>
      </c>
      <c r="K40" s="59">
        <f t="shared" si="75"/>
        <v>5.405180414206323</v>
      </c>
      <c r="L40" s="59">
        <f t="shared" si="75"/>
        <v>5.434396484315226</v>
      </c>
      <c r="M40" s="59">
        <f t="shared" si="75"/>
        <v>5.339771549079754</v>
      </c>
      <c r="N40" s="59">
        <f t="shared" si="75"/>
        <v>5.669728211902114</v>
      </c>
      <c r="O40" s="59">
        <f t="shared" si="75"/>
        <v>5.386886959504911</v>
      </c>
      <c r="P40" s="59">
        <f t="shared" si="75"/>
        <v>5.433983768656717</v>
      </c>
      <c r="Q40" s="59">
        <f t="shared" si="75"/>
        <v>5.380281627849356</v>
      </c>
      <c r="R40" s="59">
        <f aca="true" t="shared" si="76" ref="R40:AC40">R38/R10/12</f>
        <v>5.351186392405064</v>
      </c>
      <c r="S40" s="59">
        <f t="shared" si="76"/>
        <v>5.333490651674327</v>
      </c>
      <c r="T40" s="59">
        <f t="shared" si="76"/>
        <v>5.8447270235670645</v>
      </c>
      <c r="U40" s="59">
        <f t="shared" si="76"/>
        <v>5.70933393157011</v>
      </c>
      <c r="V40" s="59">
        <f t="shared" si="76"/>
        <v>5.709053874547533</v>
      </c>
      <c r="W40" s="59">
        <f t="shared" si="76"/>
        <v>5.7214314143135345</v>
      </c>
      <c r="X40" s="59">
        <f t="shared" si="76"/>
        <v>5.723318021148036</v>
      </c>
      <c r="Y40" s="59">
        <f t="shared" si="76"/>
        <v>5.7801075</v>
      </c>
      <c r="Z40" s="59">
        <f t="shared" si="76"/>
        <v>5.779986348368522</v>
      </c>
      <c r="AA40" s="59">
        <f t="shared" si="76"/>
        <v>5.7537179347826095</v>
      </c>
      <c r="AB40" s="59">
        <f t="shared" si="76"/>
        <v>5.71975336026708</v>
      </c>
      <c r="AC40" s="59">
        <f t="shared" si="76"/>
        <v>5.714359441255261</v>
      </c>
      <c r="AD40" s="59">
        <f aca="true" t="shared" si="77" ref="AD40:AI40">AD38/AD10/12</f>
        <v>5.978715538379531</v>
      </c>
      <c r="AE40" s="59">
        <f t="shared" si="77"/>
        <v>5.579174377718704</v>
      </c>
      <c r="AF40" s="59">
        <f t="shared" si="77"/>
        <v>5.665840722191091</v>
      </c>
      <c r="AG40" s="59">
        <f t="shared" si="77"/>
        <v>5.6053756332138605</v>
      </c>
      <c r="AH40" s="59">
        <f t="shared" si="77"/>
        <v>5.737939472424359</v>
      </c>
      <c r="AI40" s="59">
        <f t="shared" si="77"/>
        <v>5.602139864905433</v>
      </c>
      <c r="AJ40" s="59">
        <f aca="true" t="shared" si="78" ref="AJ40:AP40">AJ38/AJ10/12</f>
        <v>5.711688779842482</v>
      </c>
      <c r="AK40" s="59">
        <f t="shared" si="78"/>
        <v>5.908834577274022</v>
      </c>
      <c r="AL40" s="59">
        <f t="shared" si="78"/>
        <v>5.671049905660378</v>
      </c>
      <c r="AM40" s="59">
        <f t="shared" si="78"/>
        <v>5.4339573568873005</v>
      </c>
      <c r="AN40" s="59">
        <f t="shared" si="78"/>
        <v>5.608630328106853</v>
      </c>
      <c r="AO40" s="59">
        <f t="shared" si="78"/>
        <v>5.953584947351626</v>
      </c>
      <c r="AP40" s="59">
        <f t="shared" si="78"/>
        <v>5.64410583374567</v>
      </c>
      <c r="AQ40" s="59">
        <f>AQ38/AQ10/12</f>
        <v>5.7137503460588945</v>
      </c>
      <c r="AR40" s="59">
        <f>AR38/AR10/12</f>
        <v>5.789080777162496</v>
      </c>
      <c r="AS40" s="59">
        <f aca="true" t="shared" si="79" ref="AS40:AX40">AS38/AS10/12</f>
        <v>6.066337598489821</v>
      </c>
      <c r="AT40" s="59">
        <f t="shared" si="79"/>
        <v>5.955856485270048</v>
      </c>
      <c r="AU40" s="59">
        <f t="shared" si="79"/>
        <v>5.7556812029068665</v>
      </c>
      <c r="AV40" s="59">
        <f t="shared" si="79"/>
        <v>5.492068416030535</v>
      </c>
      <c r="AW40" s="59">
        <f t="shared" si="79"/>
        <v>5.560993000705218</v>
      </c>
      <c r="AX40" s="59">
        <f t="shared" si="79"/>
        <v>5.852643276773638</v>
      </c>
      <c r="AY40" s="59">
        <f>AY38/AY10/12</f>
        <v>6.136868188433309</v>
      </c>
    </row>
  </sheetData>
  <sheetProtection/>
  <mergeCells count="17">
    <mergeCell ref="A25:A28"/>
    <mergeCell ref="A33:A37"/>
    <mergeCell ref="A38:B38"/>
    <mergeCell ref="A29:A32"/>
    <mergeCell ref="A16:A19"/>
    <mergeCell ref="A5:B5"/>
    <mergeCell ref="A6:B6"/>
    <mergeCell ref="A7:A8"/>
    <mergeCell ref="B7:B8"/>
    <mergeCell ref="A12:A15"/>
    <mergeCell ref="A20:A24"/>
    <mergeCell ref="AX7:AY7"/>
    <mergeCell ref="C7:Q7"/>
    <mergeCell ref="R7:T7"/>
    <mergeCell ref="U7:AO7"/>
    <mergeCell ref="AP7:AT7"/>
    <mergeCell ref="AU7:AW7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2015-05-13T08:30:53Z</cp:lastPrinted>
  <dcterms:created xsi:type="dcterms:W3CDTF">2007-12-13T08:11:03Z</dcterms:created>
  <dcterms:modified xsi:type="dcterms:W3CDTF">2015-06-01T06:49:52Z</dcterms:modified>
  <cp:category/>
  <cp:version/>
  <cp:contentType/>
  <cp:contentStatus/>
</cp:coreProperties>
</file>